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120" yWindow="90" windowWidth="9435" windowHeight="5475" tabRatio="239" firstSheet="1" activeTab="1"/>
  </bookViews>
  <sheets>
    <sheet name="XXXX" sheetId="2" state="veryHidden" r:id="rId1"/>
    <sheet name="TRANS" sheetId="1" r:id="rId2"/>
    <sheet name="Example" sheetId="4" r:id="rId3"/>
  </sheets>
  <definedNames>
    <definedName name="Alpha" localSheetId="2">Example!$I$10</definedName>
    <definedName name="Alpha">TRANS!$I$10</definedName>
    <definedName name="Beta" localSheetId="2">Example!$I$11</definedName>
    <definedName name="Beta">TRANS!$I$11</definedName>
    <definedName name="Diff_Bearing" localSheetId="2">Example!$I$7</definedName>
    <definedName name="Diff_Bearing">TRANS!$I$7</definedName>
    <definedName name="East_0" localSheetId="2">Example!$D$10</definedName>
    <definedName name="East_0">TRANS!$D$10</definedName>
    <definedName name="Error" localSheetId="2">Example!$L$5</definedName>
    <definedName name="Error">TRANS!$L$5</definedName>
    <definedName name="Ht_Diff" localSheetId="2">Example!$I$8</definedName>
    <definedName name="Ht_Diff">TRANS!$I$8</definedName>
    <definedName name="New_Base" localSheetId="2">Example!$I$5</definedName>
    <definedName name="New_Base">TRANS!$I$5</definedName>
    <definedName name="New_Bearing" localSheetId="2">Example!$I$4</definedName>
    <definedName name="New_Bearing">TRANS!$I$4</definedName>
    <definedName name="New_X1" localSheetId="2">Example!$H$15</definedName>
    <definedName name="New_X1">TRANS!$H$15</definedName>
    <definedName name="New_X2" localSheetId="2">Example!$H$16</definedName>
    <definedName name="New_X2">TRANS!$H$16</definedName>
    <definedName name="New_Y1" localSheetId="2">Example!$I$15</definedName>
    <definedName name="New_Y1">TRANS!$I$15</definedName>
    <definedName name="New_Y2" localSheetId="2">Example!$I$16</definedName>
    <definedName name="New_Y2">TRANS!$I$16</definedName>
    <definedName name="NewHt1" localSheetId="2">Example!$J$15</definedName>
    <definedName name="NewHt1">TRANS!$J$15</definedName>
    <definedName name="NewHt2" localSheetId="2">Example!$J$16</definedName>
    <definedName name="NewHt2">TRANS!$J$16</definedName>
    <definedName name="North_0" localSheetId="2">Example!$D$11</definedName>
    <definedName name="North_0">TRANS!$D$11</definedName>
    <definedName name="Old_Base" localSheetId="2">Example!$D$5</definedName>
    <definedName name="Old_Base">TRANS!$D$5</definedName>
    <definedName name="Old_Bearing" localSheetId="2">Example!$D$4</definedName>
    <definedName name="Old_Bearing">TRANS!$D$4</definedName>
    <definedName name="Old_X1" localSheetId="2">Example!$C$15</definedName>
    <definedName name="Old_X1">TRANS!$C$15</definedName>
    <definedName name="Old_X2" localSheetId="2">Example!$C$16</definedName>
    <definedName name="Old_X2">TRANS!$C$16</definedName>
    <definedName name="Old_Y1" localSheetId="2">Example!$D$15</definedName>
    <definedName name="Old_Y1">TRANS!$D$15</definedName>
    <definedName name="Old_Y2" localSheetId="2">Example!$D$16</definedName>
    <definedName name="Old_Y2">TRANS!$D$16</definedName>
    <definedName name="OldHt1" localSheetId="2">Example!$E$15</definedName>
    <definedName name="OldHt1">TRANS!$E$15</definedName>
    <definedName name="OldHt2" localSheetId="2">Example!$E$16</definedName>
    <definedName name="OldHt2">TRANS!$E$16</definedName>
    <definedName name="_xlnm.Print_Area" localSheetId="2">Example!$A$1:$K$61</definedName>
    <definedName name="_xlnm.Print_Area" localSheetId="1">TRANS!$A$1:$K$61</definedName>
    <definedName name="Scale_Factor" localSheetId="2">Example!$D$6</definedName>
    <definedName name="Scale_Factor">TRANS!$D$6</definedName>
  </definedNames>
  <calcPr calcId="144525"/>
</workbook>
</file>

<file path=xl/calcChain.xml><?xml version="1.0" encoding="utf-8"?>
<calcChain xmlns="http://schemas.openxmlformats.org/spreadsheetml/2006/main">
  <c r="J59" i="4" l="1"/>
  <c r="I59" i="4"/>
  <c r="H59" i="4"/>
  <c r="G59" i="4"/>
  <c r="J58" i="4"/>
  <c r="I58" i="4"/>
  <c r="H58" i="4"/>
  <c r="G58" i="4"/>
  <c r="J57" i="4"/>
  <c r="I57" i="4"/>
  <c r="H57" i="4"/>
  <c r="G57" i="4"/>
  <c r="J56" i="4"/>
  <c r="I56" i="4"/>
  <c r="H56" i="4"/>
  <c r="G56" i="4"/>
  <c r="J55" i="4"/>
  <c r="I55" i="4"/>
  <c r="H55" i="4"/>
  <c r="G55" i="4"/>
  <c r="J54" i="4"/>
  <c r="I54" i="4"/>
  <c r="H54" i="4"/>
  <c r="G54" i="4"/>
  <c r="J53" i="4"/>
  <c r="I53" i="4"/>
  <c r="H53" i="4"/>
  <c r="G53" i="4"/>
  <c r="J52" i="4"/>
  <c r="I52" i="4"/>
  <c r="H52" i="4"/>
  <c r="G52" i="4"/>
  <c r="J51" i="4"/>
  <c r="I51" i="4"/>
  <c r="H51" i="4"/>
  <c r="G51" i="4"/>
  <c r="J50" i="4"/>
  <c r="I50" i="4"/>
  <c r="H50" i="4"/>
  <c r="G50" i="4"/>
  <c r="J49" i="4"/>
  <c r="I49" i="4"/>
  <c r="H49" i="4"/>
  <c r="G49" i="4"/>
  <c r="J48" i="4"/>
  <c r="I48" i="4"/>
  <c r="H48" i="4"/>
  <c r="G48" i="4"/>
  <c r="J47" i="4"/>
  <c r="I47" i="4"/>
  <c r="H47" i="4"/>
  <c r="G47" i="4"/>
  <c r="J46" i="4"/>
  <c r="I46" i="4"/>
  <c r="H46" i="4"/>
  <c r="G46" i="4"/>
  <c r="J45" i="4"/>
  <c r="I45" i="4"/>
  <c r="H45" i="4"/>
  <c r="G45" i="4"/>
  <c r="J44" i="4"/>
  <c r="I44" i="4"/>
  <c r="H44" i="4"/>
  <c r="G44" i="4"/>
  <c r="J43" i="4"/>
  <c r="I43" i="4"/>
  <c r="H43" i="4"/>
  <c r="G43" i="4"/>
  <c r="J42" i="4"/>
  <c r="I42" i="4"/>
  <c r="H42" i="4"/>
  <c r="G42" i="4"/>
  <c r="J41" i="4"/>
  <c r="I41" i="4"/>
  <c r="H41" i="4"/>
  <c r="G41" i="4"/>
  <c r="J40" i="4"/>
  <c r="I40" i="4"/>
  <c r="H40" i="4"/>
  <c r="G40" i="4"/>
  <c r="J39" i="4"/>
  <c r="I39" i="4"/>
  <c r="H39" i="4"/>
  <c r="G39" i="4"/>
  <c r="J38" i="4"/>
  <c r="I38" i="4"/>
  <c r="H38" i="4"/>
  <c r="G38" i="4"/>
  <c r="J37" i="4"/>
  <c r="I37" i="4"/>
  <c r="H37" i="4"/>
  <c r="G37" i="4"/>
  <c r="J36" i="4"/>
  <c r="I36" i="4"/>
  <c r="H36" i="4"/>
  <c r="G36" i="4"/>
  <c r="J35" i="4"/>
  <c r="I35" i="4"/>
  <c r="H35" i="4"/>
  <c r="G35" i="4"/>
  <c r="J34" i="4"/>
  <c r="I34" i="4"/>
  <c r="H34" i="4"/>
  <c r="G34" i="4"/>
  <c r="J33" i="4"/>
  <c r="I33" i="4"/>
  <c r="H33" i="4"/>
  <c r="G33" i="4"/>
  <c r="J32" i="4"/>
  <c r="I32" i="4"/>
  <c r="H32" i="4"/>
  <c r="G32" i="4"/>
  <c r="J31" i="4"/>
  <c r="I31" i="4"/>
  <c r="H31" i="4"/>
  <c r="G31" i="4"/>
  <c r="J30" i="4"/>
  <c r="I30" i="4"/>
  <c r="H30" i="4"/>
  <c r="G30" i="4"/>
  <c r="J29" i="4"/>
  <c r="I29" i="4"/>
  <c r="H29" i="4"/>
  <c r="G29" i="4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G23" i="4"/>
  <c r="J22" i="4"/>
  <c r="G22" i="4"/>
  <c r="J21" i="4"/>
  <c r="G21" i="4"/>
  <c r="J20" i="4"/>
  <c r="G20" i="4"/>
  <c r="G16" i="4"/>
  <c r="G15" i="4"/>
  <c r="D9" i="4"/>
  <c r="D8" i="4"/>
  <c r="I5" i="4"/>
  <c r="D5" i="4"/>
  <c r="I4" i="4"/>
  <c r="D4" i="4"/>
  <c r="G26" i="1"/>
  <c r="H26" i="1"/>
  <c r="I26" i="1"/>
  <c r="J26" i="1"/>
  <c r="G27" i="1"/>
  <c r="H27" i="1"/>
  <c r="I27" i="1"/>
  <c r="J27" i="1"/>
  <c r="G28" i="1"/>
  <c r="H28" i="1"/>
  <c r="I28" i="1"/>
  <c r="J28" i="1"/>
  <c r="G29" i="1"/>
  <c r="H29" i="1"/>
  <c r="I29" i="1"/>
  <c r="J29" i="1"/>
  <c r="G30" i="1"/>
  <c r="H30" i="1"/>
  <c r="I30" i="1"/>
  <c r="J30" i="1"/>
  <c r="G31" i="1"/>
  <c r="H31" i="1"/>
  <c r="I31" i="1"/>
  <c r="J31" i="1"/>
  <c r="G32" i="1"/>
  <c r="H32" i="1"/>
  <c r="I32" i="1"/>
  <c r="J32" i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39" i="1"/>
  <c r="H39" i="1"/>
  <c r="I39" i="1"/>
  <c r="J39" i="1"/>
  <c r="G40" i="1"/>
  <c r="H40" i="1"/>
  <c r="I40" i="1"/>
  <c r="J40" i="1"/>
  <c r="G41" i="1"/>
  <c r="H41" i="1"/>
  <c r="I41" i="1"/>
  <c r="J41" i="1"/>
  <c r="G42" i="1"/>
  <c r="H42" i="1"/>
  <c r="I42" i="1"/>
  <c r="J42" i="1"/>
  <c r="G43" i="1"/>
  <c r="H43" i="1"/>
  <c r="I43" i="1"/>
  <c r="J43" i="1"/>
  <c r="G44" i="1"/>
  <c r="H44" i="1"/>
  <c r="I44" i="1"/>
  <c r="J44" i="1"/>
  <c r="G45" i="1"/>
  <c r="H45" i="1"/>
  <c r="I45" i="1"/>
  <c r="J45" i="1"/>
  <c r="G46" i="1"/>
  <c r="H46" i="1"/>
  <c r="I46" i="1"/>
  <c r="J46" i="1"/>
  <c r="G47" i="1"/>
  <c r="H47" i="1"/>
  <c r="I47" i="1"/>
  <c r="J47" i="1"/>
  <c r="G48" i="1"/>
  <c r="H48" i="1"/>
  <c r="I48" i="1"/>
  <c r="J48" i="1"/>
  <c r="J59" i="1"/>
  <c r="J22" i="1"/>
  <c r="J23" i="1"/>
  <c r="J24" i="1"/>
  <c r="J25" i="1"/>
  <c r="J49" i="1"/>
  <c r="J50" i="1"/>
  <c r="J51" i="1"/>
  <c r="J52" i="1"/>
  <c r="J53" i="1"/>
  <c r="J54" i="1"/>
  <c r="J55" i="1"/>
  <c r="J56" i="1"/>
  <c r="J57" i="1"/>
  <c r="J58" i="1"/>
  <c r="D9" i="1"/>
  <c r="D8" i="1"/>
  <c r="G49" i="1"/>
  <c r="H49" i="1"/>
  <c r="I49" i="1"/>
  <c r="G23" i="1"/>
  <c r="H23" i="1"/>
  <c r="I23" i="1"/>
  <c r="G24" i="1"/>
  <c r="H24" i="1"/>
  <c r="I24" i="1"/>
  <c r="G25" i="1"/>
  <c r="G50" i="1"/>
  <c r="H50" i="1"/>
  <c r="I50" i="1"/>
  <c r="G51" i="1"/>
  <c r="H51" i="1"/>
  <c r="I51" i="1"/>
  <c r="G52" i="1"/>
  <c r="H52" i="1"/>
  <c r="I52" i="1"/>
  <c r="G53" i="1"/>
  <c r="H53" i="1"/>
  <c r="I53" i="1"/>
  <c r="G21" i="1"/>
  <c r="G22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16" i="1"/>
  <c r="D5" i="1"/>
  <c r="I5" i="1"/>
  <c r="D4" i="1"/>
  <c r="I4" i="1"/>
  <c r="G20" i="1"/>
  <c r="G15" i="1"/>
  <c r="I8" i="4" l="1"/>
  <c r="I9" i="4" s="1"/>
  <c r="I6" i="4"/>
  <c r="I7" i="4"/>
  <c r="D6" i="4"/>
  <c r="I8" i="1"/>
  <c r="D6" i="1"/>
  <c r="I11" i="1" s="1"/>
  <c r="I6" i="1"/>
  <c r="I7" i="1"/>
  <c r="I10" i="4" l="1"/>
  <c r="I11" i="4"/>
  <c r="D7" i="4"/>
  <c r="J21" i="1"/>
  <c r="J20" i="1"/>
  <c r="I9" i="1"/>
  <c r="D7" i="1"/>
  <c r="I10" i="1"/>
  <c r="D11" i="1" s="1"/>
  <c r="I25" i="1" s="1"/>
  <c r="D11" i="4" l="1"/>
  <c r="D10" i="4"/>
  <c r="D10" i="1"/>
  <c r="H25" i="1" s="1"/>
  <c r="I20" i="1"/>
  <c r="I21" i="1"/>
  <c r="I22" i="1"/>
  <c r="H22" i="4" l="1"/>
  <c r="H21" i="4"/>
  <c r="H20" i="4"/>
  <c r="H23" i="4"/>
  <c r="I23" i="4"/>
  <c r="I20" i="4"/>
  <c r="I21" i="4"/>
  <c r="I22" i="4"/>
  <c r="H20" i="1"/>
  <c r="H22" i="1"/>
  <c r="H21" i="1"/>
</calcChain>
</file>

<file path=xl/sharedStrings.xml><?xml version="1.0" encoding="utf-8"?>
<sst xmlns="http://schemas.openxmlformats.org/spreadsheetml/2006/main" count="124" uniqueCount="36">
  <si>
    <t>Co-ordinate Transformation Spreadsheet</t>
  </si>
  <si>
    <t>Bearing:</t>
  </si>
  <si>
    <t>deg</t>
  </si>
  <si>
    <t xml:space="preserve"> </t>
  </si>
  <si>
    <t>Baselength:</t>
  </si>
  <si>
    <t>m</t>
  </si>
  <si>
    <t>Scale Factor:</t>
  </si>
  <si>
    <t>Base Error:</t>
  </si>
  <si>
    <t>mm</t>
  </si>
  <si>
    <t>Scale Error:</t>
  </si>
  <si>
    <t>mm/Km</t>
  </si>
  <si>
    <t>Alpha:</t>
  </si>
  <si>
    <t>Easting Origin:</t>
  </si>
  <si>
    <t>Beta</t>
  </si>
  <si>
    <t>Northing Origin:</t>
  </si>
  <si>
    <t>Rotation:</t>
  </si>
  <si>
    <t>No</t>
  </si>
  <si>
    <t>Easting</t>
  </si>
  <si>
    <t>Northing</t>
  </si>
  <si>
    <t>Elevation</t>
  </si>
  <si>
    <t>Instructions:</t>
  </si>
  <si>
    <t>1.    Enter the co-ordinates of 2 points in two different co-ordinate systems into the top boxes.</t>
  </si>
  <si>
    <t>3.    Note:  Do not enter any information into the colored boxes.</t>
  </si>
  <si>
    <t>Transformed Co-ordinates (m)</t>
  </si>
  <si>
    <t>2.    Enter the co-ordinates of other points into the boxes on the left hand side.</t>
  </si>
  <si>
    <t>Original Co-ordiantes (m)</t>
  </si>
  <si>
    <t>Original Baseline (m)</t>
  </si>
  <si>
    <t>Transformed Baseline (m)</t>
  </si>
  <si>
    <t>Delta Height 1:</t>
  </si>
  <si>
    <t>Delta Height 2:</t>
  </si>
  <si>
    <t>Mean Ht Diff:</t>
  </si>
  <si>
    <t>Height Error:</t>
  </si>
  <si>
    <t>www.engineeringsurveyor.com</t>
  </si>
  <si>
    <t>© Mark Adams 2014</t>
  </si>
  <si>
    <t>Co-ordinate Transformation Spreadsheet v2</t>
  </si>
  <si>
    <t>Original Co-ordinates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</si>
</sst>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000"/>
    <numFmt numFmtId="167" formatCode="0.0"/>
    <numFmt numFmtId="168" formatCode="0.000000"/>
    <numFmt numFmtId="169" formatCode="0.00000"/>
    <numFmt numFmtId="170" formatCode="0.000"/>
    <numFmt numFmtId="171" formatCode="000"/>
    <numFmt numFmtId="172" formatCode="0000"/>
    <numFmt numFmtId="173" formatCode="#,##0.0_);\(#,##0.0\)"/>
    <numFmt numFmtId="174" formatCode="0.00;[Red]0.00"/>
    <numFmt numFmtId="175" formatCode="&quot;$&quot;#,##0.000"/>
    <numFmt numFmtId="176" formatCode="&quot;$&quot;#,##0.00"/>
    <numFmt numFmtId="177" formatCode="#,##0.000"/>
    <numFmt numFmtId="178" formatCode="General_)"/>
    <numFmt numFmtId="179" formatCode="0.00_)"/>
    <numFmt numFmtId="180" formatCode="#,##0.000_);\(#,##0.000\)"/>
    <numFmt numFmtId="181" formatCode="&quot;+/-&quot;\ 0.0000"/>
    <numFmt numFmtId="182" formatCode="0.00000000"/>
  </numFmts>
  <fonts count="14" x14ac:knownFonts="1">
    <font>
      <sz val="10"/>
      <name val="MS Sans Serif"/>
    </font>
    <font>
      <sz val="10"/>
      <name val="Arial"/>
    </font>
    <font>
      <sz val="9"/>
      <name val="Times New Roman"/>
      <family val="1"/>
    </font>
    <font>
      <sz val="10"/>
      <name val="Courier"/>
    </font>
    <font>
      <sz val="8"/>
      <name val="Arial"/>
      <family val="2"/>
    </font>
    <font>
      <sz val="8"/>
      <name val="Arial"/>
    </font>
    <font>
      <sz val="10"/>
      <name val="MS Sans Serif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i/>
      <sz val="16"/>
      <name val="Helv"/>
    </font>
    <font>
      <sz val="12"/>
      <color indexed="8"/>
      <name val="Times New Roman"/>
      <family val="1"/>
    </font>
    <font>
      <sz val="6"/>
      <color indexed="8"/>
      <name val="Arial"/>
    </font>
    <font>
      <sz val="8"/>
      <name val="MS Sans Serif"/>
    </font>
    <font>
      <b/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171" fontId="1" fillId="0" borderId="0" applyFill="0" applyBorder="0" applyAlignment="0"/>
    <xf numFmtId="178" fontId="2" fillId="0" borderId="0" applyFill="0" applyBorder="0" applyAlignment="0"/>
    <xf numFmtId="170" fontId="2" fillId="0" borderId="0" applyFill="0" applyBorder="0" applyAlignment="0"/>
    <xf numFmtId="173" fontId="3" fillId="0" borderId="0" applyFill="0" applyBorder="0" applyAlignment="0"/>
    <xf numFmtId="180" fontId="3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8" fontId="2" fillId="0" borderId="0" applyFill="0" applyBorder="0" applyAlignment="0"/>
    <xf numFmtId="171" fontId="1" fillId="0" borderId="0" applyFont="0" applyFill="0" applyBorder="0" applyAlignment="0" applyProtection="0"/>
    <xf numFmtId="178" fontId="2" fillId="0" borderId="0" applyFont="0" applyFill="0" applyBorder="0" applyAlignment="0" applyProtection="0"/>
    <xf numFmtId="14" fontId="7" fillId="0" borderId="0" applyFill="0" applyBorder="0" applyAlignment="0"/>
    <xf numFmtId="172" fontId="1" fillId="0" borderId="1">
      <alignment vertical="center"/>
    </xf>
    <xf numFmtId="171" fontId="1" fillId="0" borderId="0" applyFill="0" applyBorder="0" applyAlignment="0"/>
    <xf numFmtId="178" fontId="2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8" fontId="2" fillId="0" borderId="0" applyFill="0" applyBorder="0" applyAlignment="0"/>
    <xf numFmtId="38" fontId="4" fillId="2" borderId="0" applyNumberFormat="0" applyBorder="0" applyAlignment="0" applyProtection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0" fontId="4" fillId="3" borderId="4" applyNumberFormat="0" applyBorder="0" applyAlignment="0" applyProtection="0"/>
    <xf numFmtId="171" fontId="1" fillId="0" borderId="0" applyFill="0" applyBorder="0" applyAlignment="0"/>
    <xf numFmtId="178" fontId="2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8" fontId="2" fillId="0" borderId="0" applyFill="0" applyBorder="0" applyAlignment="0"/>
    <xf numFmtId="179" fontId="9" fillId="0" borderId="0"/>
    <xf numFmtId="0" fontId="10" fillId="4" borderId="0"/>
    <xf numFmtId="180" fontId="3" fillId="0" borderId="0" applyFont="0" applyFill="0" applyBorder="0" applyAlignment="0" applyProtection="0"/>
    <xf numFmtId="177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71" fontId="1" fillId="0" borderId="0" applyFill="0" applyBorder="0" applyAlignment="0"/>
    <xf numFmtId="178" fontId="2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8" fontId="2" fillId="0" borderId="0" applyFill="0" applyBorder="0" applyAlignment="0"/>
    <xf numFmtId="0" fontId="5" fillId="0" borderId="0"/>
    <xf numFmtId="49" fontId="7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73">
    <xf numFmtId="0" fontId="0" fillId="0" borderId="0" xfId="0"/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horizontal="right" vertical="center"/>
    </xf>
    <xf numFmtId="169" fontId="0" fillId="5" borderId="16" xfId="0" applyNumberFormat="1" applyFill="1" applyBorder="1" applyAlignment="1">
      <alignment horizontal="right" vertical="center"/>
    </xf>
    <xf numFmtId="166" fontId="0" fillId="5" borderId="16" xfId="0" applyNumberFormat="1" applyFill="1" applyBorder="1" applyAlignment="1">
      <alignment horizontal="left" vertical="center"/>
    </xf>
    <xf numFmtId="0" fontId="0" fillId="5" borderId="16" xfId="0" applyFill="1" applyBorder="1" applyAlignment="1">
      <alignment horizontal="left" vertical="center"/>
    </xf>
    <xf numFmtId="0" fontId="0" fillId="5" borderId="17" xfId="0" applyFill="1" applyBorder="1" applyAlignment="1">
      <alignment horizontal="left" vertical="center"/>
    </xf>
    <xf numFmtId="0" fontId="0" fillId="5" borderId="18" xfId="0" applyFill="1" applyBorder="1" applyAlignment="1">
      <alignment horizontal="center" vertical="center"/>
    </xf>
    <xf numFmtId="0" fontId="0" fillId="5" borderId="0" xfId="0" applyFill="1" applyBorder="1" applyAlignment="1">
      <alignment horizontal="right" vertical="center"/>
    </xf>
    <xf numFmtId="166" fontId="0" fillId="5" borderId="0" xfId="0" applyNumberFormat="1" applyFill="1" applyBorder="1" applyAlignment="1">
      <alignment horizontal="right" vertical="center"/>
    </xf>
    <xf numFmtId="166" fontId="0" fillId="5" borderId="0" xfId="0" applyNumberFormat="1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/>
    </xf>
    <xf numFmtId="168" fontId="0" fillId="5" borderId="0" xfId="0" applyNumberFormat="1" applyFill="1" applyBorder="1" applyAlignment="1">
      <alignment horizontal="right" vertical="center"/>
    </xf>
    <xf numFmtId="0" fontId="0" fillId="5" borderId="0" xfId="0" applyFill="1" applyBorder="1" applyAlignment="1">
      <alignment horizontal="right"/>
    </xf>
    <xf numFmtId="167" fontId="0" fillId="5" borderId="0" xfId="0" applyNumberFormat="1" applyFill="1" applyBorder="1" applyAlignment="1">
      <alignment horizontal="right"/>
    </xf>
    <xf numFmtId="167" fontId="0" fillId="5" borderId="19" xfId="0" applyNumberFormat="1" applyFill="1" applyBorder="1" applyAlignment="1">
      <alignment horizontal="left" vertical="center"/>
    </xf>
    <xf numFmtId="167" fontId="0" fillId="5" borderId="0" xfId="0" applyNumberFormat="1" applyFill="1" applyBorder="1"/>
    <xf numFmtId="0" fontId="0" fillId="5" borderId="0" xfId="0" applyFill="1" applyBorder="1"/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right" vertical="center"/>
    </xf>
    <xf numFmtId="166" fontId="0" fillId="5" borderId="21" xfId="0" applyNumberFormat="1" applyFill="1" applyBorder="1" applyAlignment="1">
      <alignment horizontal="right" vertical="center"/>
    </xf>
    <xf numFmtId="166" fontId="0" fillId="5" borderId="21" xfId="0" applyNumberFormat="1" applyFill="1" applyBorder="1" applyAlignment="1">
      <alignment horizontal="left" vertical="center"/>
    </xf>
    <xf numFmtId="0" fontId="0" fillId="5" borderId="21" xfId="0" applyFill="1" applyBorder="1" applyAlignment="1">
      <alignment horizontal="left" vertical="center"/>
    </xf>
    <xf numFmtId="0" fontId="0" fillId="5" borderId="9" xfId="0" applyFill="1" applyBorder="1" applyAlignment="1">
      <alignment horizontal="center" vertical="center"/>
    </xf>
    <xf numFmtId="166" fontId="0" fillId="5" borderId="9" xfId="0" applyNumberFormat="1" applyFill="1" applyBorder="1" applyAlignment="1">
      <alignment horizontal="center" vertical="center"/>
    </xf>
    <xf numFmtId="166" fontId="0" fillId="5" borderId="12" xfId="0" applyNumberForma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166" fontId="0" fillId="5" borderId="11" xfId="0" applyNumberForma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166" fontId="0" fillId="6" borderId="9" xfId="0" applyNumberForma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166" fontId="0" fillId="6" borderId="6" xfId="0" applyNumberFormat="1" applyFill="1" applyBorder="1" applyAlignment="1">
      <alignment horizontal="center" vertical="center"/>
    </xf>
    <xf numFmtId="166" fontId="0" fillId="6" borderId="12" xfId="0" applyNumberForma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0" fillId="6" borderId="0" xfId="0" applyFill="1"/>
    <xf numFmtId="167" fontId="0" fillId="6" borderId="0" xfId="0" applyNumberFormat="1" applyFill="1" applyAlignment="1">
      <alignment horizontal="right" vertical="center"/>
    </xf>
    <xf numFmtId="167" fontId="0" fillId="6" borderId="0" xfId="0" applyNumberFormat="1" applyFill="1" applyAlignment="1">
      <alignment horizontal="left" vertical="center"/>
    </xf>
    <xf numFmtId="166" fontId="0" fillId="6" borderId="0" xfId="0" applyNumberFormat="1" applyFill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166" fontId="0" fillId="6" borderId="7" xfId="0" applyNumberFormat="1" applyFill="1" applyBorder="1" applyAlignment="1">
      <alignment horizontal="center" vertical="center"/>
    </xf>
    <xf numFmtId="166" fontId="0" fillId="6" borderId="11" xfId="0" applyNumberFormat="1" applyFill="1" applyBorder="1" applyAlignment="1">
      <alignment horizontal="center" vertical="center"/>
    </xf>
    <xf numFmtId="0" fontId="13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166" fontId="6" fillId="6" borderId="0" xfId="0" applyNumberFormat="1" applyFont="1" applyFill="1" applyAlignment="1">
      <alignment horizontal="center" vertical="center"/>
    </xf>
    <xf numFmtId="0" fontId="6" fillId="6" borderId="0" xfId="0" applyFont="1" applyFill="1" applyAlignment="1">
      <alignment horizontal="left" vertical="center"/>
    </xf>
    <xf numFmtId="0" fontId="6" fillId="5" borderId="0" xfId="0" applyFont="1" applyFill="1" applyBorder="1" applyAlignment="1">
      <alignment horizontal="right"/>
    </xf>
    <xf numFmtId="0" fontId="6" fillId="5" borderId="0" xfId="0" applyFont="1" applyFill="1" applyAlignment="1">
      <alignment horizontal="center" vertical="center"/>
    </xf>
    <xf numFmtId="181" fontId="0" fillId="5" borderId="0" xfId="0" applyNumberFormat="1" applyFill="1" applyAlignment="1">
      <alignment horizontal="right" vertical="center"/>
    </xf>
    <xf numFmtId="169" fontId="0" fillId="5" borderId="0" xfId="0" applyNumberFormat="1" applyFill="1" applyBorder="1" applyAlignment="1">
      <alignment horizontal="right" vertical="center"/>
    </xf>
    <xf numFmtId="166" fontId="0" fillId="5" borderId="19" xfId="0" applyNumberFormat="1" applyFill="1" applyBorder="1" applyAlignment="1">
      <alignment horizontal="left" vertical="center"/>
    </xf>
    <xf numFmtId="166" fontId="6" fillId="5" borderId="0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/>
    </xf>
    <xf numFmtId="166" fontId="0" fillId="5" borderId="0" xfId="0" applyNumberFormat="1" applyFill="1" applyBorder="1" applyAlignment="1">
      <alignment horizontal="right"/>
    </xf>
    <xf numFmtId="167" fontId="6" fillId="5" borderId="19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0" fillId="5" borderId="0" xfId="0" applyNumberFormat="1" applyFill="1" applyBorder="1" applyAlignment="1">
      <alignment horizontal="right" vertical="center"/>
    </xf>
    <xf numFmtId="182" fontId="0" fillId="5" borderId="0" xfId="0" applyNumberFormat="1" applyFill="1" applyBorder="1" applyAlignment="1">
      <alignment horizontal="right" vertical="center"/>
    </xf>
    <xf numFmtId="0" fontId="0" fillId="5" borderId="21" xfId="0" applyNumberFormat="1" applyFill="1" applyBorder="1" applyAlignment="1">
      <alignment horizontal="right" vertical="center"/>
    </xf>
    <xf numFmtId="182" fontId="0" fillId="5" borderId="21" xfId="0" applyNumberFormat="1" applyFill="1" applyBorder="1" applyAlignment="1">
      <alignment horizontal="right" vertical="center"/>
    </xf>
    <xf numFmtId="0" fontId="0" fillId="5" borderId="22" xfId="0" applyFill="1" applyBorder="1" applyAlignment="1">
      <alignment horizontal="center" vertical="center"/>
    </xf>
    <xf numFmtId="0" fontId="13" fillId="6" borderId="0" xfId="0" applyFont="1" applyFill="1" applyAlignment="1">
      <alignment horizontal="right"/>
    </xf>
    <xf numFmtId="0" fontId="0" fillId="5" borderId="1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166" fontId="13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vertical="center"/>
    </xf>
  </cellXfs>
  <cellStyles count="43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urrency [00]" xfId="10"/>
    <cellStyle name="Date Short" xfId="11"/>
    <cellStyle name="DELTA" xfId="12"/>
    <cellStyle name="Enter Currency (0)" xfId="13"/>
    <cellStyle name="Enter Currency (2)" xfId="14"/>
    <cellStyle name="Enter Units (0)" xfId="15"/>
    <cellStyle name="Enter Units (1)" xfId="16"/>
    <cellStyle name="Enter Units (2)" xfId="17"/>
    <cellStyle name="Grey" xfId="18"/>
    <cellStyle name="Header1" xfId="19"/>
    <cellStyle name="Header2" xfId="20"/>
    <cellStyle name="Input [yellow]" xfId="21"/>
    <cellStyle name="Link Currency (0)" xfId="22"/>
    <cellStyle name="Link Currency (2)" xfId="23"/>
    <cellStyle name="Link Units (0)" xfId="24"/>
    <cellStyle name="Link Units (1)" xfId="25"/>
    <cellStyle name="Link Units (2)" xfId="26"/>
    <cellStyle name="Normal" xfId="0" builtinId="0"/>
    <cellStyle name="Normal - Style1" xfId="27"/>
    <cellStyle name="paint" xfId="28"/>
    <cellStyle name="Percent [0]" xfId="29"/>
    <cellStyle name="Percent [00]" xfId="30"/>
    <cellStyle name="Percent [2]" xfId="31"/>
    <cellStyle name="PrePop Currency (0)" xfId="32"/>
    <cellStyle name="PrePop Currency (2)" xfId="33"/>
    <cellStyle name="PrePop Units (0)" xfId="34"/>
    <cellStyle name="PrePop Units (1)" xfId="35"/>
    <cellStyle name="PrePop Units (2)" xfId="36"/>
    <cellStyle name="Standard_foxz" xfId="37"/>
    <cellStyle name="Text Indent A" xfId="38"/>
    <cellStyle name="Text Indent B" xfId="39"/>
    <cellStyle name="Text Indent C" xfId="40"/>
    <cellStyle name="Währung [0]_foxz" xfId="41"/>
    <cellStyle name="Währung_foxz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5" zoomScaleSheetLayoutView="68" workbookViewId="0"/>
  </sheetViews>
  <sheetFormatPr defaultRowHeight="12.75" x14ac:dyDescent="0.2"/>
  <sheetData/>
  <phoneticPr fontId="1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7"/>
  <sheetViews>
    <sheetView showGridLines="0" tabSelected="1" zoomScaleNormal="100" workbookViewId="0">
      <selection activeCell="M20" sqref="M20"/>
    </sheetView>
  </sheetViews>
  <sheetFormatPr defaultRowHeight="12.75" x14ac:dyDescent="0.2"/>
  <cols>
    <col min="1" max="1" width="3.7109375" style="37" customWidth="1"/>
    <col min="2" max="2" width="5.7109375" style="37" customWidth="1"/>
    <col min="3" max="5" width="12.7109375" style="37" customWidth="1"/>
    <col min="6" max="6" width="5.7109375" style="37" customWidth="1"/>
    <col min="7" max="7" width="5.42578125" style="38" customWidth="1"/>
    <col min="8" max="10" width="12.7109375" style="37" customWidth="1"/>
    <col min="11" max="11" width="5.7109375" style="37" customWidth="1"/>
    <col min="12" max="12" width="5.85546875" style="37" customWidth="1"/>
    <col min="13" max="16384" width="9.140625" style="37"/>
  </cols>
  <sheetData>
    <row r="1" spans="2:13" ht="13.5" thickBot="1" x14ac:dyDescent="0.25"/>
    <row r="2" spans="2:13" ht="13.5" thickBot="1" x14ac:dyDescent="0.25">
      <c r="B2" s="66" t="s">
        <v>34</v>
      </c>
      <c r="C2" s="67"/>
      <c r="D2" s="67"/>
      <c r="E2" s="67"/>
      <c r="F2" s="67"/>
      <c r="G2" s="67"/>
      <c r="H2" s="67"/>
      <c r="I2" s="67"/>
      <c r="J2" s="68"/>
    </row>
    <row r="3" spans="2:13" ht="13.5" thickBot="1" x14ac:dyDescent="0.25"/>
    <row r="4" spans="2:13" x14ac:dyDescent="0.2">
      <c r="B4" s="1"/>
      <c r="C4" s="2" t="s">
        <v>1</v>
      </c>
      <c r="D4" s="3">
        <f>IF(D15&gt;D16,ATAN((Old_X2-Old_X1)/(Old_Y2-Old_Y1+0.00000001))*180/PI()+180,ATAN((Old_X2-Old_X1)/(Old_Y2-Old_Y1+0.00000001))*180/PI())</f>
        <v>0</v>
      </c>
      <c r="E4" s="4" t="s">
        <v>2</v>
      </c>
      <c r="F4" s="5"/>
      <c r="G4" s="5"/>
      <c r="H4" s="2" t="s">
        <v>1</v>
      </c>
      <c r="I4" s="3">
        <f>IF(I15&gt;I16,ATAN((New_X2-New_X1)/(New_Y2-New_Y1+0.00000001))*180/PI()+180,ATAN((New_X2-New_X1)/(New_Y2-New_Y1+0.00000001))*180/PI())</f>
        <v>0</v>
      </c>
      <c r="J4" s="6" t="s">
        <v>2</v>
      </c>
      <c r="L4" s="39"/>
      <c r="M4" s="38" t="s">
        <v>3</v>
      </c>
    </row>
    <row r="5" spans="2:13" x14ac:dyDescent="0.2">
      <c r="B5" s="7"/>
      <c r="C5" s="8" t="s">
        <v>4</v>
      </c>
      <c r="D5" s="9">
        <f>SQRT((Old_X1-Old_X2)^2+(Old_Y1-Old_Y2)^2)</f>
        <v>0</v>
      </c>
      <c r="E5" s="10" t="s">
        <v>5</v>
      </c>
      <c r="F5" s="11"/>
      <c r="G5" s="11"/>
      <c r="H5" s="8" t="s">
        <v>4</v>
      </c>
      <c r="I5" s="9">
        <f>SQRT((New_X1-New_X2)^2+(New_Y1-New_Y2)^2)</f>
        <v>0</v>
      </c>
      <c r="J5" s="12" t="s">
        <v>5</v>
      </c>
      <c r="L5" s="40" t="s">
        <v>3</v>
      </c>
      <c r="M5" s="38"/>
    </row>
    <row r="6" spans="2:13" x14ac:dyDescent="0.2">
      <c r="B6" s="7"/>
      <c r="C6" s="8" t="s">
        <v>6</v>
      </c>
      <c r="D6" s="13" t="e">
        <f>New_Base/Old_Base</f>
        <v>#DIV/0!</v>
      </c>
      <c r="E6" s="10"/>
      <c r="F6" s="11"/>
      <c r="G6" s="11"/>
      <c r="H6" s="14" t="s">
        <v>7</v>
      </c>
      <c r="I6" s="15">
        <f>(Old_Base-New_Base)*1000</f>
        <v>0</v>
      </c>
      <c r="J6" s="16" t="s">
        <v>8</v>
      </c>
      <c r="L6" s="41" t="s">
        <v>3</v>
      </c>
      <c r="M6" s="38"/>
    </row>
    <row r="7" spans="2:13" x14ac:dyDescent="0.2">
      <c r="B7" s="7"/>
      <c r="C7" s="14" t="s">
        <v>9</v>
      </c>
      <c r="D7" s="17" t="e">
        <f>ABS(1000000-(Scale_Factor*1000000))</f>
        <v>#DIV/0!</v>
      </c>
      <c r="E7" s="18" t="s">
        <v>10</v>
      </c>
      <c r="F7" s="11"/>
      <c r="G7" s="11"/>
      <c r="H7" s="8" t="s">
        <v>15</v>
      </c>
      <c r="I7" s="53">
        <f>New_Bearing-Old_Bearing</f>
        <v>0</v>
      </c>
      <c r="J7" s="54" t="s">
        <v>2</v>
      </c>
      <c r="L7" s="41"/>
      <c r="M7" s="38"/>
    </row>
    <row r="8" spans="2:13" x14ac:dyDescent="0.2">
      <c r="B8" s="7"/>
      <c r="C8" s="50" t="s">
        <v>28</v>
      </c>
      <c r="D8" s="9">
        <f>NewHt1-OldHt1</f>
        <v>0</v>
      </c>
      <c r="E8" s="55" t="s">
        <v>5</v>
      </c>
      <c r="F8" s="11"/>
      <c r="G8" s="11"/>
      <c r="H8" s="56" t="s">
        <v>30</v>
      </c>
      <c r="I8" s="57">
        <f>(D8+D9)/2</f>
        <v>0</v>
      </c>
      <c r="J8" s="58" t="s">
        <v>5</v>
      </c>
      <c r="L8" s="41"/>
      <c r="M8" s="38"/>
    </row>
    <row r="9" spans="2:13" x14ac:dyDescent="0.2">
      <c r="B9" s="7"/>
      <c r="C9" s="50" t="s">
        <v>29</v>
      </c>
      <c r="D9" s="9">
        <f>NewHt2-OldHt2</f>
        <v>0</v>
      </c>
      <c r="E9" s="59" t="s">
        <v>5</v>
      </c>
      <c r="F9" s="11"/>
      <c r="G9" s="11"/>
      <c r="H9" s="51" t="s">
        <v>31</v>
      </c>
      <c r="I9" s="52">
        <f>ABS(I8-D8)</f>
        <v>0</v>
      </c>
      <c r="J9" s="58" t="s">
        <v>5</v>
      </c>
      <c r="L9" s="41"/>
    </row>
    <row r="10" spans="2:13" x14ac:dyDescent="0.2">
      <c r="B10" s="7"/>
      <c r="C10" s="8" t="s">
        <v>12</v>
      </c>
      <c r="D10" s="9" t="e">
        <f>New_X1-(Old_X1*Alpha)+(Old_Y1*Beta)</f>
        <v>#DIV/0!</v>
      </c>
      <c r="E10" s="10" t="s">
        <v>5</v>
      </c>
      <c r="F10" s="11"/>
      <c r="G10" s="11"/>
      <c r="H10" s="60" t="s">
        <v>11</v>
      </c>
      <c r="I10" s="61" t="e">
        <f>Scale_Factor*COS((Old_Bearing*PI()/180)-(New_Bearing*PI()/180))</f>
        <v>#DIV/0!</v>
      </c>
      <c r="J10" s="16"/>
      <c r="L10" s="41"/>
      <c r="M10" s="38"/>
    </row>
    <row r="11" spans="2:13" ht="13.5" thickBot="1" x14ac:dyDescent="0.25">
      <c r="B11" s="19"/>
      <c r="C11" s="20" t="s">
        <v>14</v>
      </c>
      <c r="D11" s="21" t="e">
        <f>New_Y1-(Old_X1*Beta)-(Old_Y1*Alpha)</f>
        <v>#DIV/0!</v>
      </c>
      <c r="E11" s="22" t="s">
        <v>5</v>
      </c>
      <c r="F11" s="23"/>
      <c r="G11" s="23"/>
      <c r="H11" s="62" t="s">
        <v>13</v>
      </c>
      <c r="I11" s="63" t="e">
        <f>Scale_Factor*SIN((Old_Bearing*PI()/180)-(New_Bearing*PI()/180))</f>
        <v>#DIV/0!</v>
      </c>
      <c r="J11" s="64"/>
      <c r="L11" s="41"/>
    </row>
    <row r="13" spans="2:13" x14ac:dyDescent="0.2">
      <c r="B13" s="69" t="s">
        <v>26</v>
      </c>
      <c r="C13" s="70"/>
      <c r="D13" s="70"/>
      <c r="E13" s="70"/>
      <c r="G13" s="69" t="s">
        <v>27</v>
      </c>
      <c r="H13" s="70"/>
      <c r="I13" s="70"/>
      <c r="J13" s="70"/>
    </row>
    <row r="14" spans="2:13" ht="13.5" thickBot="1" x14ac:dyDescent="0.25">
      <c r="B14" s="37" t="s">
        <v>16</v>
      </c>
      <c r="C14" s="37" t="s">
        <v>17</v>
      </c>
      <c r="D14" s="37" t="s">
        <v>18</v>
      </c>
      <c r="E14" s="37" t="s">
        <v>19</v>
      </c>
      <c r="G14" s="37" t="s">
        <v>16</v>
      </c>
      <c r="H14" s="37" t="s">
        <v>17</v>
      </c>
      <c r="I14" s="37" t="s">
        <v>18</v>
      </c>
      <c r="J14" s="37" t="s">
        <v>19</v>
      </c>
      <c r="L14" s="37" t="s">
        <v>3</v>
      </c>
    </row>
    <row r="15" spans="2:13" x14ac:dyDescent="0.2">
      <c r="B15" s="30"/>
      <c r="C15" s="31"/>
      <c r="D15" s="32"/>
      <c r="E15" s="32"/>
      <c r="F15" s="42"/>
      <c r="G15" s="30" t="str">
        <f>IF(B15&lt;&gt;"",B15,"")</f>
        <v/>
      </c>
      <c r="H15" s="31"/>
      <c r="I15" s="32"/>
      <c r="J15" s="32"/>
      <c r="K15" s="37" t="s">
        <v>3</v>
      </c>
    </row>
    <row r="16" spans="2:13" ht="13.5" thickBot="1" x14ac:dyDescent="0.25">
      <c r="B16" s="33"/>
      <c r="C16" s="34"/>
      <c r="D16" s="35"/>
      <c r="E16" s="35"/>
      <c r="F16" s="42"/>
      <c r="G16" s="36" t="str">
        <f>IF(B16&lt;&gt;"",B16,"")</f>
        <v/>
      </c>
      <c r="H16" s="34"/>
      <c r="I16" s="35"/>
      <c r="J16" s="35"/>
    </row>
    <row r="17" spans="2:12" x14ac:dyDescent="0.2">
      <c r="C17" s="42"/>
      <c r="D17" s="42"/>
      <c r="E17" s="42"/>
      <c r="H17" s="42"/>
      <c r="I17" s="42"/>
      <c r="J17" s="42"/>
    </row>
    <row r="18" spans="2:12" x14ac:dyDescent="0.2">
      <c r="B18" s="71" t="s">
        <v>35</v>
      </c>
      <c r="C18" s="70"/>
      <c r="D18" s="70"/>
      <c r="E18" s="70"/>
      <c r="G18" s="71" t="s">
        <v>23</v>
      </c>
      <c r="H18" s="72"/>
      <c r="I18" s="72"/>
      <c r="J18" s="72"/>
    </row>
    <row r="19" spans="2:12" ht="13.5" thickBot="1" x14ac:dyDescent="0.25">
      <c r="B19" s="47" t="s">
        <v>16</v>
      </c>
      <c r="C19" s="48" t="s">
        <v>17</v>
      </c>
      <c r="D19" s="48" t="s">
        <v>18</v>
      </c>
      <c r="E19" s="48" t="s">
        <v>19</v>
      </c>
      <c r="G19" s="47" t="s">
        <v>16</v>
      </c>
      <c r="H19" s="48" t="s">
        <v>17</v>
      </c>
      <c r="I19" s="48" t="s">
        <v>18</v>
      </c>
      <c r="J19" s="48" t="s">
        <v>19</v>
      </c>
    </row>
    <row r="20" spans="2:12" x14ac:dyDescent="0.2">
      <c r="B20" s="30"/>
      <c r="C20" s="31"/>
      <c r="D20" s="32"/>
      <c r="E20" s="32"/>
      <c r="F20" s="42"/>
      <c r="G20" s="24" t="str">
        <f>IF(B20&lt;&gt;"",B20,"")</f>
        <v/>
      </c>
      <c r="H20" s="25" t="str">
        <f t="shared" ref="H20" si="0">IF(C20&lt;&gt;"",East_0+(C20*Alpha)-(D20*Beta),"")</f>
        <v/>
      </c>
      <c r="I20" s="25" t="str">
        <f t="shared" ref="I20" si="1">IF(D20&lt;&gt;"",North_0+(C20*Beta)+(D20*Alpha),"")</f>
        <v/>
      </c>
      <c r="J20" s="25" t="str">
        <f t="shared" ref="J20:J59" si="2">IF(E20&lt;&gt;"",E20+Ht_Diff,"")</f>
        <v/>
      </c>
    </row>
    <row r="21" spans="2:12" x14ac:dyDescent="0.2">
      <c r="B21" s="43"/>
      <c r="C21" s="44"/>
      <c r="D21" s="45"/>
      <c r="E21" s="45"/>
      <c r="F21" s="42"/>
      <c r="G21" s="29" t="str">
        <f t="shared" ref="G21:G59" si="3">IF(B21&lt;&gt;"",B21,"")</f>
        <v/>
      </c>
      <c r="H21" s="28" t="str">
        <f t="shared" ref="H21:H59" si="4">IF(C21&lt;&gt;"",East_0+(C21*Alpha)-(D21*Beta),"")</f>
        <v/>
      </c>
      <c r="I21" s="28" t="str">
        <f t="shared" ref="I21:I59" si="5">IF(D21&lt;&gt;"",North_0+(C21*Beta)+(D21*Alpha),"")</f>
        <v/>
      </c>
      <c r="J21" s="28" t="str">
        <f t="shared" si="2"/>
        <v/>
      </c>
      <c r="L21" s="37" t="s">
        <v>3</v>
      </c>
    </row>
    <row r="22" spans="2:12" x14ac:dyDescent="0.2">
      <c r="B22" s="43"/>
      <c r="C22" s="44"/>
      <c r="D22" s="45"/>
      <c r="E22" s="45"/>
      <c r="F22" s="42"/>
      <c r="G22" s="29" t="str">
        <f t="shared" si="3"/>
        <v/>
      </c>
      <c r="H22" s="28" t="str">
        <f t="shared" si="4"/>
        <v/>
      </c>
      <c r="I22" s="28" t="str">
        <f t="shared" si="5"/>
        <v/>
      </c>
      <c r="J22" s="28" t="str">
        <f t="shared" si="2"/>
        <v/>
      </c>
    </row>
    <row r="23" spans="2:12" x14ac:dyDescent="0.2">
      <c r="B23" s="43"/>
      <c r="C23" s="44"/>
      <c r="D23" s="45"/>
      <c r="E23" s="45"/>
      <c r="F23" s="42"/>
      <c r="G23" s="29" t="str">
        <f t="shared" ref="G23:G53" si="6">IF(B23&lt;&gt;"",B23,"")</f>
        <v/>
      </c>
      <c r="H23" s="28" t="str">
        <f t="shared" ref="H23:H53" si="7">IF(C23&lt;&gt;"",East_0+(C23*Alpha)-(D23*Beta),"")</f>
        <v/>
      </c>
      <c r="I23" s="28" t="str">
        <f t="shared" ref="I23:I53" si="8">IF(D23&lt;&gt;"",North_0+(C23*Beta)+(D23*Alpha),"")</f>
        <v/>
      </c>
      <c r="J23" s="28" t="str">
        <f t="shared" si="2"/>
        <v/>
      </c>
    </row>
    <row r="24" spans="2:12" x14ac:dyDescent="0.2">
      <c r="B24" s="43"/>
      <c r="C24" s="44"/>
      <c r="D24" s="45"/>
      <c r="E24" s="45"/>
      <c r="F24" s="42"/>
      <c r="G24" s="29" t="str">
        <f t="shared" si="6"/>
        <v/>
      </c>
      <c r="H24" s="28" t="str">
        <f t="shared" si="7"/>
        <v/>
      </c>
      <c r="I24" s="28" t="str">
        <f t="shared" si="8"/>
        <v/>
      </c>
      <c r="J24" s="28" t="str">
        <f t="shared" si="2"/>
        <v/>
      </c>
    </row>
    <row r="25" spans="2:12" x14ac:dyDescent="0.2">
      <c r="B25" s="43"/>
      <c r="C25" s="44"/>
      <c r="D25" s="45"/>
      <c r="E25" s="45"/>
      <c r="F25" s="42"/>
      <c r="G25" s="29" t="str">
        <f t="shared" si="6"/>
        <v/>
      </c>
      <c r="H25" s="28" t="str">
        <f t="shared" si="7"/>
        <v/>
      </c>
      <c r="I25" s="28" t="str">
        <f t="shared" si="8"/>
        <v/>
      </c>
      <c r="J25" s="28" t="str">
        <f t="shared" si="2"/>
        <v/>
      </c>
    </row>
    <row r="26" spans="2:12" x14ac:dyDescent="0.2">
      <c r="B26" s="43"/>
      <c r="C26" s="44"/>
      <c r="D26" s="45"/>
      <c r="E26" s="45"/>
      <c r="F26" s="42"/>
      <c r="G26" s="29" t="str">
        <f t="shared" ref="G26:G45" si="9">IF(B26&lt;&gt;"",B26,"")</f>
        <v/>
      </c>
      <c r="H26" s="28" t="str">
        <f t="shared" ref="H26:H45" si="10">IF(C26&lt;&gt;"",East_0+(C26*Alpha)-(D26*Beta),"")</f>
        <v/>
      </c>
      <c r="I26" s="28" t="str">
        <f t="shared" ref="I26:I45" si="11">IF(D26&lt;&gt;"",North_0+(C26*Beta)+(D26*Alpha),"")</f>
        <v/>
      </c>
      <c r="J26" s="28" t="str">
        <f t="shared" si="2"/>
        <v/>
      </c>
    </row>
    <row r="27" spans="2:12" x14ac:dyDescent="0.2">
      <c r="B27" s="43"/>
      <c r="C27" s="44"/>
      <c r="D27" s="45"/>
      <c r="E27" s="45"/>
      <c r="F27" s="42"/>
      <c r="G27" s="29" t="str">
        <f t="shared" si="9"/>
        <v/>
      </c>
      <c r="H27" s="28" t="str">
        <f t="shared" si="10"/>
        <v/>
      </c>
      <c r="I27" s="28" t="str">
        <f t="shared" si="11"/>
        <v/>
      </c>
      <c r="J27" s="28" t="str">
        <f t="shared" si="2"/>
        <v/>
      </c>
    </row>
    <row r="28" spans="2:12" x14ac:dyDescent="0.2">
      <c r="B28" s="43"/>
      <c r="C28" s="44"/>
      <c r="D28" s="45"/>
      <c r="E28" s="45"/>
      <c r="F28" s="42"/>
      <c r="G28" s="29" t="str">
        <f t="shared" si="9"/>
        <v/>
      </c>
      <c r="H28" s="28" t="str">
        <f t="shared" si="10"/>
        <v/>
      </c>
      <c r="I28" s="28" t="str">
        <f t="shared" si="11"/>
        <v/>
      </c>
      <c r="J28" s="28" t="str">
        <f t="shared" si="2"/>
        <v/>
      </c>
    </row>
    <row r="29" spans="2:12" x14ac:dyDescent="0.2">
      <c r="B29" s="43"/>
      <c r="C29" s="44"/>
      <c r="D29" s="45"/>
      <c r="E29" s="45"/>
      <c r="F29" s="42"/>
      <c r="G29" s="29" t="str">
        <f t="shared" si="9"/>
        <v/>
      </c>
      <c r="H29" s="28" t="str">
        <f t="shared" si="10"/>
        <v/>
      </c>
      <c r="I29" s="28" t="str">
        <f t="shared" si="11"/>
        <v/>
      </c>
      <c r="J29" s="28" t="str">
        <f t="shared" si="2"/>
        <v/>
      </c>
    </row>
    <row r="30" spans="2:12" x14ac:dyDescent="0.2">
      <c r="B30" s="43"/>
      <c r="C30" s="44"/>
      <c r="D30" s="45"/>
      <c r="E30" s="45"/>
      <c r="F30" s="42"/>
      <c r="G30" s="29" t="str">
        <f t="shared" si="9"/>
        <v/>
      </c>
      <c r="H30" s="28" t="str">
        <f t="shared" si="10"/>
        <v/>
      </c>
      <c r="I30" s="28" t="str">
        <f t="shared" si="11"/>
        <v/>
      </c>
      <c r="J30" s="28" t="str">
        <f t="shared" si="2"/>
        <v/>
      </c>
    </row>
    <row r="31" spans="2:12" x14ac:dyDescent="0.2">
      <c r="B31" s="43"/>
      <c r="C31" s="44"/>
      <c r="D31" s="45"/>
      <c r="E31" s="45"/>
      <c r="F31" s="42"/>
      <c r="G31" s="29" t="str">
        <f t="shared" si="9"/>
        <v/>
      </c>
      <c r="H31" s="28" t="str">
        <f t="shared" si="10"/>
        <v/>
      </c>
      <c r="I31" s="28" t="str">
        <f t="shared" si="11"/>
        <v/>
      </c>
      <c r="J31" s="28" t="str">
        <f t="shared" si="2"/>
        <v/>
      </c>
    </row>
    <row r="32" spans="2:12" x14ac:dyDescent="0.2">
      <c r="B32" s="43"/>
      <c r="C32" s="44"/>
      <c r="D32" s="45"/>
      <c r="E32" s="45"/>
      <c r="F32" s="42"/>
      <c r="G32" s="29" t="str">
        <f t="shared" si="9"/>
        <v/>
      </c>
      <c r="H32" s="28" t="str">
        <f t="shared" si="10"/>
        <v/>
      </c>
      <c r="I32" s="28" t="str">
        <f t="shared" si="11"/>
        <v/>
      </c>
      <c r="J32" s="28" t="str">
        <f t="shared" si="2"/>
        <v/>
      </c>
    </row>
    <row r="33" spans="2:10" x14ac:dyDescent="0.2">
      <c r="B33" s="43"/>
      <c r="C33" s="44"/>
      <c r="D33" s="45"/>
      <c r="E33" s="45"/>
      <c r="F33" s="42"/>
      <c r="G33" s="29" t="str">
        <f t="shared" si="9"/>
        <v/>
      </c>
      <c r="H33" s="28" t="str">
        <f t="shared" si="10"/>
        <v/>
      </c>
      <c r="I33" s="28" t="str">
        <f t="shared" si="11"/>
        <v/>
      </c>
      <c r="J33" s="28" t="str">
        <f t="shared" si="2"/>
        <v/>
      </c>
    </row>
    <row r="34" spans="2:10" x14ac:dyDescent="0.2">
      <c r="B34" s="43"/>
      <c r="C34" s="44"/>
      <c r="D34" s="45"/>
      <c r="E34" s="45"/>
      <c r="F34" s="42"/>
      <c r="G34" s="29" t="str">
        <f t="shared" si="9"/>
        <v/>
      </c>
      <c r="H34" s="28" t="str">
        <f t="shared" si="10"/>
        <v/>
      </c>
      <c r="I34" s="28" t="str">
        <f t="shared" si="11"/>
        <v/>
      </c>
      <c r="J34" s="28" t="str">
        <f t="shared" si="2"/>
        <v/>
      </c>
    </row>
    <row r="35" spans="2:10" x14ac:dyDescent="0.2">
      <c r="B35" s="43"/>
      <c r="C35" s="44"/>
      <c r="D35" s="45"/>
      <c r="E35" s="45"/>
      <c r="F35" s="42"/>
      <c r="G35" s="29" t="str">
        <f t="shared" si="9"/>
        <v/>
      </c>
      <c r="H35" s="28" t="str">
        <f t="shared" si="10"/>
        <v/>
      </c>
      <c r="I35" s="28" t="str">
        <f t="shared" si="11"/>
        <v/>
      </c>
      <c r="J35" s="28" t="str">
        <f t="shared" si="2"/>
        <v/>
      </c>
    </row>
    <row r="36" spans="2:10" x14ac:dyDescent="0.2">
      <c r="B36" s="43"/>
      <c r="C36" s="44"/>
      <c r="D36" s="45"/>
      <c r="E36" s="45"/>
      <c r="F36" s="42"/>
      <c r="G36" s="29" t="str">
        <f t="shared" si="9"/>
        <v/>
      </c>
      <c r="H36" s="28" t="str">
        <f t="shared" si="10"/>
        <v/>
      </c>
      <c r="I36" s="28" t="str">
        <f t="shared" si="11"/>
        <v/>
      </c>
      <c r="J36" s="28" t="str">
        <f t="shared" si="2"/>
        <v/>
      </c>
    </row>
    <row r="37" spans="2:10" x14ac:dyDescent="0.2">
      <c r="B37" s="43"/>
      <c r="C37" s="44"/>
      <c r="D37" s="45"/>
      <c r="E37" s="45"/>
      <c r="F37" s="42"/>
      <c r="G37" s="29" t="str">
        <f t="shared" si="9"/>
        <v/>
      </c>
      <c r="H37" s="28" t="str">
        <f t="shared" si="10"/>
        <v/>
      </c>
      <c r="I37" s="28" t="str">
        <f t="shared" si="11"/>
        <v/>
      </c>
      <c r="J37" s="28" t="str">
        <f t="shared" si="2"/>
        <v/>
      </c>
    </row>
    <row r="38" spans="2:10" x14ac:dyDescent="0.2">
      <c r="B38" s="43"/>
      <c r="C38" s="44"/>
      <c r="D38" s="45"/>
      <c r="E38" s="45"/>
      <c r="F38" s="42"/>
      <c r="G38" s="29" t="str">
        <f t="shared" si="9"/>
        <v/>
      </c>
      <c r="H38" s="28" t="str">
        <f t="shared" si="10"/>
        <v/>
      </c>
      <c r="I38" s="28" t="str">
        <f t="shared" si="11"/>
        <v/>
      </c>
      <c r="J38" s="28" t="str">
        <f t="shared" si="2"/>
        <v/>
      </c>
    </row>
    <row r="39" spans="2:10" x14ac:dyDescent="0.2">
      <c r="B39" s="43"/>
      <c r="C39" s="44"/>
      <c r="D39" s="45"/>
      <c r="E39" s="45"/>
      <c r="F39" s="42"/>
      <c r="G39" s="29" t="str">
        <f t="shared" si="9"/>
        <v/>
      </c>
      <c r="H39" s="28" t="str">
        <f t="shared" si="10"/>
        <v/>
      </c>
      <c r="I39" s="28" t="str">
        <f t="shared" si="11"/>
        <v/>
      </c>
      <c r="J39" s="28" t="str">
        <f t="shared" si="2"/>
        <v/>
      </c>
    </row>
    <row r="40" spans="2:10" x14ac:dyDescent="0.2">
      <c r="B40" s="43"/>
      <c r="C40" s="44"/>
      <c r="D40" s="45"/>
      <c r="E40" s="45"/>
      <c r="F40" s="42"/>
      <c r="G40" s="29" t="str">
        <f t="shared" si="9"/>
        <v/>
      </c>
      <c r="H40" s="28" t="str">
        <f t="shared" si="10"/>
        <v/>
      </c>
      <c r="I40" s="28" t="str">
        <f t="shared" si="11"/>
        <v/>
      </c>
      <c r="J40" s="28" t="str">
        <f t="shared" si="2"/>
        <v/>
      </c>
    </row>
    <row r="41" spans="2:10" x14ac:dyDescent="0.2">
      <c r="B41" s="43"/>
      <c r="C41" s="44"/>
      <c r="D41" s="45"/>
      <c r="E41" s="45"/>
      <c r="F41" s="42"/>
      <c r="G41" s="29" t="str">
        <f t="shared" si="9"/>
        <v/>
      </c>
      <c r="H41" s="28" t="str">
        <f t="shared" si="10"/>
        <v/>
      </c>
      <c r="I41" s="28" t="str">
        <f t="shared" si="11"/>
        <v/>
      </c>
      <c r="J41" s="28" t="str">
        <f t="shared" si="2"/>
        <v/>
      </c>
    </row>
    <row r="42" spans="2:10" x14ac:dyDescent="0.2">
      <c r="B42" s="43"/>
      <c r="C42" s="44"/>
      <c r="D42" s="45"/>
      <c r="E42" s="45"/>
      <c r="F42" s="42"/>
      <c r="G42" s="29" t="str">
        <f t="shared" si="9"/>
        <v/>
      </c>
      <c r="H42" s="28" t="str">
        <f t="shared" si="10"/>
        <v/>
      </c>
      <c r="I42" s="28" t="str">
        <f t="shared" si="11"/>
        <v/>
      </c>
      <c r="J42" s="28" t="str">
        <f t="shared" si="2"/>
        <v/>
      </c>
    </row>
    <row r="43" spans="2:10" x14ac:dyDescent="0.2">
      <c r="B43" s="43"/>
      <c r="C43" s="44"/>
      <c r="D43" s="45"/>
      <c r="E43" s="45"/>
      <c r="F43" s="42"/>
      <c r="G43" s="29" t="str">
        <f t="shared" si="9"/>
        <v/>
      </c>
      <c r="H43" s="28" t="str">
        <f t="shared" si="10"/>
        <v/>
      </c>
      <c r="I43" s="28" t="str">
        <f t="shared" si="11"/>
        <v/>
      </c>
      <c r="J43" s="28" t="str">
        <f t="shared" si="2"/>
        <v/>
      </c>
    </row>
    <row r="44" spans="2:10" x14ac:dyDescent="0.2">
      <c r="B44" s="43"/>
      <c r="C44" s="44"/>
      <c r="D44" s="45"/>
      <c r="E44" s="45"/>
      <c r="F44" s="42"/>
      <c r="G44" s="29" t="str">
        <f t="shared" si="9"/>
        <v/>
      </c>
      <c r="H44" s="28" t="str">
        <f t="shared" si="10"/>
        <v/>
      </c>
      <c r="I44" s="28" t="str">
        <f t="shared" si="11"/>
        <v/>
      </c>
      <c r="J44" s="28" t="str">
        <f t="shared" si="2"/>
        <v/>
      </c>
    </row>
    <row r="45" spans="2:10" x14ac:dyDescent="0.2">
      <c r="B45" s="43"/>
      <c r="C45" s="44"/>
      <c r="D45" s="45"/>
      <c r="E45" s="45"/>
      <c r="F45" s="42"/>
      <c r="G45" s="29" t="str">
        <f t="shared" si="9"/>
        <v/>
      </c>
      <c r="H45" s="28" t="str">
        <f t="shared" si="10"/>
        <v/>
      </c>
      <c r="I45" s="28" t="str">
        <f t="shared" si="11"/>
        <v/>
      </c>
      <c r="J45" s="28" t="str">
        <f t="shared" si="2"/>
        <v/>
      </c>
    </row>
    <row r="46" spans="2:10" x14ac:dyDescent="0.2">
      <c r="B46" s="43"/>
      <c r="C46" s="44"/>
      <c r="D46" s="45"/>
      <c r="E46" s="45"/>
      <c r="F46" s="42"/>
      <c r="G46" s="29" t="str">
        <f t="shared" ref="G46:G48" si="12">IF(B46&lt;&gt;"",B46,"")</f>
        <v/>
      </c>
      <c r="H46" s="28" t="str">
        <f t="shared" ref="H46:H48" si="13">IF(C46&lt;&gt;"",East_0+(C46*Alpha)-(D46*Beta),"")</f>
        <v/>
      </c>
      <c r="I46" s="28" t="str">
        <f t="shared" ref="I46:I48" si="14">IF(D46&lt;&gt;"",North_0+(C46*Beta)+(D46*Alpha),"")</f>
        <v/>
      </c>
      <c r="J46" s="28" t="str">
        <f t="shared" si="2"/>
        <v/>
      </c>
    </row>
    <row r="47" spans="2:10" x14ac:dyDescent="0.2">
      <c r="B47" s="43"/>
      <c r="C47" s="44"/>
      <c r="D47" s="45"/>
      <c r="E47" s="45"/>
      <c r="F47" s="42"/>
      <c r="G47" s="29" t="str">
        <f t="shared" si="12"/>
        <v/>
      </c>
      <c r="H47" s="28" t="str">
        <f t="shared" si="13"/>
        <v/>
      </c>
      <c r="I47" s="28" t="str">
        <f t="shared" si="14"/>
        <v/>
      </c>
      <c r="J47" s="28" t="str">
        <f t="shared" si="2"/>
        <v/>
      </c>
    </row>
    <row r="48" spans="2:10" x14ac:dyDescent="0.2">
      <c r="B48" s="43"/>
      <c r="C48" s="44"/>
      <c r="D48" s="45"/>
      <c r="E48" s="45"/>
      <c r="F48" s="42"/>
      <c r="G48" s="29" t="str">
        <f t="shared" si="12"/>
        <v/>
      </c>
      <c r="H48" s="28" t="str">
        <f t="shared" si="13"/>
        <v/>
      </c>
      <c r="I48" s="28" t="str">
        <f t="shared" si="14"/>
        <v/>
      </c>
      <c r="J48" s="28" t="str">
        <f t="shared" si="2"/>
        <v/>
      </c>
    </row>
    <row r="49" spans="2:10" x14ac:dyDescent="0.2">
      <c r="B49" s="43"/>
      <c r="C49" s="44"/>
      <c r="D49" s="45"/>
      <c r="E49" s="45"/>
      <c r="F49" s="42"/>
      <c r="G49" s="29" t="str">
        <f t="shared" ref="G49" si="15">IF(B49&lt;&gt;"",B49,"")</f>
        <v/>
      </c>
      <c r="H49" s="28" t="str">
        <f t="shared" ref="H49" si="16">IF(C49&lt;&gt;"",East_0+(C49*Alpha)-(D49*Beta),"")</f>
        <v/>
      </c>
      <c r="I49" s="28" t="str">
        <f t="shared" ref="I49" si="17">IF(D49&lt;&gt;"",North_0+(C49*Beta)+(D49*Alpha),"")</f>
        <v/>
      </c>
      <c r="J49" s="28" t="str">
        <f t="shared" si="2"/>
        <v/>
      </c>
    </row>
    <row r="50" spans="2:10" x14ac:dyDescent="0.2">
      <c r="B50" s="43"/>
      <c r="C50" s="44"/>
      <c r="D50" s="45"/>
      <c r="E50" s="45"/>
      <c r="F50" s="42"/>
      <c r="G50" s="29" t="str">
        <f t="shared" si="6"/>
        <v/>
      </c>
      <c r="H50" s="28" t="str">
        <f t="shared" si="7"/>
        <v/>
      </c>
      <c r="I50" s="28" t="str">
        <f t="shared" si="8"/>
        <v/>
      </c>
      <c r="J50" s="28" t="str">
        <f t="shared" si="2"/>
        <v/>
      </c>
    </row>
    <row r="51" spans="2:10" x14ac:dyDescent="0.2">
      <c r="B51" s="43"/>
      <c r="C51" s="44"/>
      <c r="D51" s="45"/>
      <c r="E51" s="45"/>
      <c r="F51" s="42"/>
      <c r="G51" s="29" t="str">
        <f t="shared" si="6"/>
        <v/>
      </c>
      <c r="H51" s="28" t="str">
        <f t="shared" si="7"/>
        <v/>
      </c>
      <c r="I51" s="28" t="str">
        <f t="shared" si="8"/>
        <v/>
      </c>
      <c r="J51" s="28" t="str">
        <f t="shared" si="2"/>
        <v/>
      </c>
    </row>
    <row r="52" spans="2:10" x14ac:dyDescent="0.2">
      <c r="B52" s="43"/>
      <c r="C52" s="44"/>
      <c r="D52" s="45"/>
      <c r="E52" s="45"/>
      <c r="F52" s="42"/>
      <c r="G52" s="29" t="str">
        <f t="shared" si="6"/>
        <v/>
      </c>
      <c r="H52" s="28" t="str">
        <f t="shared" si="7"/>
        <v/>
      </c>
      <c r="I52" s="28" t="str">
        <f t="shared" si="8"/>
        <v/>
      </c>
      <c r="J52" s="28" t="str">
        <f t="shared" si="2"/>
        <v/>
      </c>
    </row>
    <row r="53" spans="2:10" x14ac:dyDescent="0.2">
      <c r="B53" s="43"/>
      <c r="C53" s="44"/>
      <c r="D53" s="45"/>
      <c r="E53" s="45"/>
      <c r="F53" s="42"/>
      <c r="G53" s="29" t="str">
        <f t="shared" si="6"/>
        <v/>
      </c>
      <c r="H53" s="28" t="str">
        <f t="shared" si="7"/>
        <v/>
      </c>
      <c r="I53" s="28" t="str">
        <f t="shared" si="8"/>
        <v/>
      </c>
      <c r="J53" s="28" t="str">
        <f t="shared" si="2"/>
        <v/>
      </c>
    </row>
    <row r="54" spans="2:10" x14ac:dyDescent="0.2">
      <c r="B54" s="43"/>
      <c r="C54" s="44"/>
      <c r="D54" s="45"/>
      <c r="E54" s="45"/>
      <c r="F54" s="42"/>
      <c r="G54" s="29" t="str">
        <f t="shared" si="3"/>
        <v/>
      </c>
      <c r="H54" s="28" t="str">
        <f t="shared" si="4"/>
        <v/>
      </c>
      <c r="I54" s="28" t="str">
        <f t="shared" si="5"/>
        <v/>
      </c>
      <c r="J54" s="28" t="str">
        <f t="shared" si="2"/>
        <v/>
      </c>
    </row>
    <row r="55" spans="2:10" x14ac:dyDescent="0.2">
      <c r="B55" s="43"/>
      <c r="C55" s="44"/>
      <c r="D55" s="45"/>
      <c r="E55" s="45"/>
      <c r="F55" s="42"/>
      <c r="G55" s="29" t="str">
        <f t="shared" si="3"/>
        <v/>
      </c>
      <c r="H55" s="28" t="str">
        <f t="shared" si="4"/>
        <v/>
      </c>
      <c r="I55" s="28" t="str">
        <f t="shared" si="5"/>
        <v/>
      </c>
      <c r="J55" s="28" t="str">
        <f t="shared" si="2"/>
        <v/>
      </c>
    </row>
    <row r="56" spans="2:10" x14ac:dyDescent="0.2">
      <c r="B56" s="43"/>
      <c r="C56" s="44"/>
      <c r="D56" s="45"/>
      <c r="E56" s="45"/>
      <c r="F56" s="42"/>
      <c r="G56" s="29" t="str">
        <f t="shared" si="3"/>
        <v/>
      </c>
      <c r="H56" s="28" t="str">
        <f t="shared" si="4"/>
        <v/>
      </c>
      <c r="I56" s="28" t="str">
        <f t="shared" si="5"/>
        <v/>
      </c>
      <c r="J56" s="28" t="str">
        <f t="shared" si="2"/>
        <v/>
      </c>
    </row>
    <row r="57" spans="2:10" x14ac:dyDescent="0.2">
      <c r="B57" s="43"/>
      <c r="C57" s="44"/>
      <c r="D57" s="45"/>
      <c r="E57" s="45"/>
      <c r="F57" s="42"/>
      <c r="G57" s="29" t="str">
        <f t="shared" si="3"/>
        <v/>
      </c>
      <c r="H57" s="28" t="str">
        <f t="shared" si="4"/>
        <v/>
      </c>
      <c r="I57" s="28" t="str">
        <f t="shared" si="5"/>
        <v/>
      </c>
      <c r="J57" s="28" t="str">
        <f t="shared" si="2"/>
        <v/>
      </c>
    </row>
    <row r="58" spans="2:10" x14ac:dyDescent="0.2">
      <c r="B58" s="43"/>
      <c r="C58" s="44"/>
      <c r="D58" s="45"/>
      <c r="E58" s="45"/>
      <c r="F58" s="42"/>
      <c r="G58" s="29" t="str">
        <f t="shared" si="3"/>
        <v/>
      </c>
      <c r="H58" s="28" t="str">
        <f t="shared" si="4"/>
        <v/>
      </c>
      <c r="I58" s="28" t="str">
        <f t="shared" si="5"/>
        <v/>
      </c>
      <c r="J58" s="28" t="str">
        <f t="shared" si="2"/>
        <v/>
      </c>
    </row>
    <row r="59" spans="2:10" ht="13.5" thickBot="1" x14ac:dyDescent="0.25">
      <c r="B59" s="33"/>
      <c r="C59" s="34"/>
      <c r="D59" s="35"/>
      <c r="E59" s="35"/>
      <c r="F59" s="42"/>
      <c r="G59" s="27" t="str">
        <f t="shared" si="3"/>
        <v/>
      </c>
      <c r="H59" s="26" t="str">
        <f t="shared" si="4"/>
        <v/>
      </c>
      <c r="I59" s="26" t="str">
        <f t="shared" si="5"/>
        <v/>
      </c>
      <c r="J59" s="26" t="str">
        <f t="shared" si="2"/>
        <v/>
      </c>
    </row>
    <row r="61" spans="2:10" x14ac:dyDescent="0.2">
      <c r="B61" s="49" t="s">
        <v>33</v>
      </c>
      <c r="J61" s="65" t="s">
        <v>32</v>
      </c>
    </row>
    <row r="62" spans="2:10" x14ac:dyDescent="0.2">
      <c r="B62" s="49"/>
      <c r="J62" s="65"/>
    </row>
    <row r="63" spans="2:10" x14ac:dyDescent="0.2">
      <c r="B63" s="46" t="s">
        <v>20</v>
      </c>
    </row>
    <row r="64" spans="2:10" x14ac:dyDescent="0.2">
      <c r="B64" s="46"/>
    </row>
    <row r="65" spans="2:2" x14ac:dyDescent="0.2">
      <c r="B65" s="38" t="s">
        <v>21</v>
      </c>
    </row>
    <row r="66" spans="2:2" x14ac:dyDescent="0.2">
      <c r="B66" s="38" t="s">
        <v>24</v>
      </c>
    </row>
    <row r="67" spans="2:2" x14ac:dyDescent="0.2">
      <c r="B67" s="38" t="s">
        <v>22</v>
      </c>
    </row>
  </sheetData>
  <mergeCells count="5">
    <mergeCell ref="B2:J2"/>
    <mergeCell ref="B13:E13"/>
    <mergeCell ref="G13:J13"/>
    <mergeCell ref="B18:E18"/>
    <mergeCell ref="G18:J18"/>
  </mergeCells>
  <phoneticPr fontId="12" type="noConversion"/>
  <printOptions gridLinesSet="0"/>
  <pageMargins left="0.75" right="0.75" top="1" bottom="1" header="0.5" footer="0.5"/>
  <pageSetup paperSize="9" scale="86" orientation="portrait" horizontalDpi="300" verticalDpi="300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7"/>
  <sheetViews>
    <sheetView showGridLines="0" zoomScaleNormal="100" workbookViewId="0">
      <selection activeCell="E24" sqref="E24"/>
    </sheetView>
  </sheetViews>
  <sheetFormatPr defaultRowHeight="12.75" x14ac:dyDescent="0.2"/>
  <cols>
    <col min="1" max="1" width="3.7109375" style="37" customWidth="1"/>
    <col min="2" max="2" width="5.7109375" style="37" customWidth="1"/>
    <col min="3" max="5" width="12.7109375" style="37" customWidth="1"/>
    <col min="6" max="6" width="5.7109375" style="37" customWidth="1"/>
    <col min="7" max="7" width="5.42578125" style="38" customWidth="1"/>
    <col min="8" max="10" width="12.7109375" style="37" customWidth="1"/>
    <col min="11" max="11" width="5.7109375" style="37" customWidth="1"/>
    <col min="12" max="12" width="5.85546875" style="37" customWidth="1"/>
    <col min="13" max="16384" width="9.140625" style="37"/>
  </cols>
  <sheetData>
    <row r="1" spans="2:13" ht="13.5" thickBot="1" x14ac:dyDescent="0.25"/>
    <row r="2" spans="2:13" ht="13.5" thickBot="1" x14ac:dyDescent="0.25">
      <c r="B2" s="66" t="s">
        <v>0</v>
      </c>
      <c r="C2" s="67"/>
      <c r="D2" s="67"/>
      <c r="E2" s="67"/>
      <c r="F2" s="67"/>
      <c r="G2" s="67"/>
      <c r="H2" s="67"/>
      <c r="I2" s="67"/>
      <c r="J2" s="68"/>
    </row>
    <row r="3" spans="2:13" ht="13.5" thickBot="1" x14ac:dyDescent="0.25"/>
    <row r="4" spans="2:13" x14ac:dyDescent="0.2">
      <c r="B4" s="1"/>
      <c r="C4" s="2" t="s">
        <v>1</v>
      </c>
      <c r="D4" s="3">
        <f>IF(D15&gt;D16,ATAN((Old_X2-Old_X1)/(Old_Y2-Old_Y1+0.00000001))*180/PI()+180,ATAN((Old_X2-Old_X1)/(Old_Y2-Old_Y1+0.00000001))*180/PI())</f>
        <v>145.19994812522688</v>
      </c>
      <c r="E4" s="4" t="s">
        <v>2</v>
      </c>
      <c r="F4" s="5"/>
      <c r="G4" s="5"/>
      <c r="H4" s="2" t="s">
        <v>1</v>
      </c>
      <c r="I4" s="3">
        <f>IF(I15&gt;I16,ATAN((New_X2-New_X1)/(New_Y2-New_Y1+0.00000001))*180/PI()+180,ATAN((New_X2-New_X1)/(New_Y2-New_Y1+0.00000001))*180/PI())</f>
        <v>0</v>
      </c>
      <c r="J4" s="6" t="s">
        <v>2</v>
      </c>
      <c r="L4" s="39"/>
      <c r="M4" s="38" t="s">
        <v>3</v>
      </c>
    </row>
    <row r="5" spans="2:13" x14ac:dyDescent="0.2">
      <c r="B5" s="7"/>
      <c r="C5" s="8" t="s">
        <v>4</v>
      </c>
      <c r="D5" s="9">
        <f>SQRT((Old_X1-Old_X2)^2+(Old_Y1-Old_Y2)^2)</f>
        <v>500.00323179955546</v>
      </c>
      <c r="E5" s="10" t="s">
        <v>5</v>
      </c>
      <c r="F5" s="11"/>
      <c r="G5" s="11"/>
      <c r="H5" s="8" t="s">
        <v>4</v>
      </c>
      <c r="I5" s="9">
        <f>SQRT((New_X1-New_X2)^2+(New_Y1-New_Y2)^2)</f>
        <v>500</v>
      </c>
      <c r="J5" s="12" t="s">
        <v>5</v>
      </c>
      <c r="L5" s="40" t="s">
        <v>3</v>
      </c>
      <c r="M5" s="38"/>
    </row>
    <row r="6" spans="2:13" x14ac:dyDescent="0.2">
      <c r="B6" s="7"/>
      <c r="C6" s="8" t="s">
        <v>6</v>
      </c>
      <c r="D6" s="13">
        <f>New_Base/Old_Base</f>
        <v>0.99999353644266686</v>
      </c>
      <c r="E6" s="10"/>
      <c r="F6" s="11"/>
      <c r="G6" s="11"/>
      <c r="H6" s="14" t="s">
        <v>7</v>
      </c>
      <c r="I6" s="15">
        <f>(Old_Base-New_Base)*1000</f>
        <v>3.2317995554649315</v>
      </c>
      <c r="J6" s="16" t="s">
        <v>8</v>
      </c>
      <c r="L6" s="41" t="s">
        <v>3</v>
      </c>
      <c r="M6" s="38"/>
    </row>
    <row r="7" spans="2:13" x14ac:dyDescent="0.2">
      <c r="B7" s="7"/>
      <c r="C7" s="14" t="s">
        <v>9</v>
      </c>
      <c r="D7" s="17">
        <f>ABS(1000000-(Scale_Factor*1000000))</f>
        <v>6.4635573331033811</v>
      </c>
      <c r="E7" s="18" t="s">
        <v>10</v>
      </c>
      <c r="F7" s="11"/>
      <c r="G7" s="11"/>
      <c r="H7" s="8" t="s">
        <v>15</v>
      </c>
      <c r="I7" s="53">
        <f>New_Bearing-Old_Bearing</f>
        <v>-145.19994812522688</v>
      </c>
      <c r="J7" s="54" t="s">
        <v>2</v>
      </c>
      <c r="L7" s="41"/>
      <c r="M7" s="38"/>
    </row>
    <row r="8" spans="2:13" x14ac:dyDescent="0.2">
      <c r="B8" s="7"/>
      <c r="C8" s="50" t="s">
        <v>28</v>
      </c>
      <c r="D8" s="9">
        <f>NewHt1-OldHt1</f>
        <v>-26.879000000000001</v>
      </c>
      <c r="E8" s="55" t="s">
        <v>5</v>
      </c>
      <c r="F8" s="11"/>
      <c r="G8" s="11"/>
      <c r="H8" s="56" t="s">
        <v>30</v>
      </c>
      <c r="I8" s="57">
        <f>(D8+D9)/2</f>
        <v>-26.881</v>
      </c>
      <c r="J8" s="58" t="s">
        <v>5</v>
      </c>
      <c r="L8" s="41"/>
      <c r="M8" s="38"/>
    </row>
    <row r="9" spans="2:13" x14ac:dyDescent="0.2">
      <c r="B9" s="7"/>
      <c r="C9" s="50" t="s">
        <v>29</v>
      </c>
      <c r="D9" s="9">
        <f>NewHt2-OldHt2</f>
        <v>-26.883000000000003</v>
      </c>
      <c r="E9" s="59" t="s">
        <v>5</v>
      </c>
      <c r="F9" s="11"/>
      <c r="G9" s="11"/>
      <c r="H9" s="51" t="s">
        <v>31</v>
      </c>
      <c r="I9" s="52">
        <f>ABS(I8-D8)</f>
        <v>1.9999999999988916E-3</v>
      </c>
      <c r="J9" s="58" t="s">
        <v>5</v>
      </c>
      <c r="L9" s="41"/>
    </row>
    <row r="10" spans="2:13" x14ac:dyDescent="0.2">
      <c r="B10" s="7"/>
      <c r="C10" s="8" t="s">
        <v>12</v>
      </c>
      <c r="D10" s="9">
        <f>New_X1-(Old_X1*Alpha)+(Old_Y1*Beta)</f>
        <v>775.70277284435474</v>
      </c>
      <c r="E10" s="10" t="s">
        <v>5</v>
      </c>
      <c r="F10" s="11"/>
      <c r="G10" s="11"/>
      <c r="H10" s="60" t="s">
        <v>11</v>
      </c>
      <c r="I10" s="61">
        <f>Scale_Factor*COS((Old_Bearing*PI()/180)-(New_Bearing*PI()/180))</f>
        <v>-0.8211433848758749</v>
      </c>
      <c r="J10" s="16"/>
      <c r="L10" s="41"/>
      <c r="M10" s="38"/>
    </row>
    <row r="11" spans="2:13" ht="13.5" thickBot="1" x14ac:dyDescent="0.25">
      <c r="B11" s="19"/>
      <c r="C11" s="20" t="s">
        <v>14</v>
      </c>
      <c r="D11" s="21">
        <f>New_Y1-(Old_X1*Beta)-(Old_Y1*Alpha)</f>
        <v>373.92799022227354</v>
      </c>
      <c r="E11" s="22" t="s">
        <v>5</v>
      </c>
      <c r="F11" s="23"/>
      <c r="G11" s="23"/>
      <c r="H11" s="62" t="s">
        <v>13</v>
      </c>
      <c r="I11" s="63">
        <f>Scale_Factor*SIN((Old_Bearing*PI()/180)-(New_Bearing*PI()/180))</f>
        <v>0.57071062229618774</v>
      </c>
      <c r="J11" s="64"/>
      <c r="L11" s="41"/>
    </row>
    <row r="13" spans="2:13" x14ac:dyDescent="0.2">
      <c r="B13" s="69" t="s">
        <v>26</v>
      </c>
      <c r="C13" s="70"/>
      <c r="D13" s="70"/>
      <c r="E13" s="70"/>
      <c r="G13" s="69" t="s">
        <v>27</v>
      </c>
      <c r="H13" s="70"/>
      <c r="I13" s="70"/>
      <c r="J13" s="70"/>
    </row>
    <row r="14" spans="2:13" ht="13.5" thickBot="1" x14ac:dyDescent="0.25">
      <c r="B14" s="37" t="s">
        <v>16</v>
      </c>
      <c r="C14" s="37" t="s">
        <v>17</v>
      </c>
      <c r="D14" s="37" t="s">
        <v>18</v>
      </c>
      <c r="E14" s="37" t="s">
        <v>19</v>
      </c>
      <c r="G14" s="37" t="s">
        <v>16</v>
      </c>
      <c r="H14" s="37" t="s">
        <v>17</v>
      </c>
      <c r="I14" s="37" t="s">
        <v>18</v>
      </c>
      <c r="J14" s="37" t="s">
        <v>19</v>
      </c>
      <c r="L14" s="37" t="s">
        <v>3</v>
      </c>
    </row>
    <row r="15" spans="2:13" x14ac:dyDescent="0.2">
      <c r="B15" s="30">
        <v>1</v>
      </c>
      <c r="C15" s="31">
        <v>423.56400000000002</v>
      </c>
      <c r="D15" s="32">
        <v>749.76</v>
      </c>
      <c r="E15" s="32">
        <v>26.879000000000001</v>
      </c>
      <c r="F15" s="42"/>
      <c r="G15" s="30">
        <f>IF(B15&lt;&gt;"",B15,"")</f>
        <v>1</v>
      </c>
      <c r="H15" s="31">
        <v>0</v>
      </c>
      <c r="I15" s="32">
        <v>0</v>
      </c>
      <c r="J15" s="32">
        <v>0</v>
      </c>
      <c r="K15" s="37" t="s">
        <v>3</v>
      </c>
    </row>
    <row r="16" spans="2:13" ht="13.5" thickBot="1" x14ac:dyDescent="0.25">
      <c r="B16" s="33">
        <v>2</v>
      </c>
      <c r="C16" s="34">
        <v>708.923</v>
      </c>
      <c r="D16" s="35">
        <v>339.18299999999999</v>
      </c>
      <c r="E16" s="35">
        <v>34.883000000000003</v>
      </c>
      <c r="F16" s="42"/>
      <c r="G16" s="36">
        <f>IF(B16&lt;&gt;"",B16,"")</f>
        <v>2</v>
      </c>
      <c r="H16" s="34">
        <v>0</v>
      </c>
      <c r="I16" s="35">
        <v>500</v>
      </c>
      <c r="J16" s="35">
        <v>8</v>
      </c>
    </row>
    <row r="17" spans="2:12" x14ac:dyDescent="0.2">
      <c r="C17" s="42"/>
      <c r="D17" s="42"/>
      <c r="E17" s="42"/>
      <c r="H17" s="42"/>
      <c r="I17" s="42"/>
      <c r="J17" s="42"/>
    </row>
    <row r="18" spans="2:12" x14ac:dyDescent="0.2">
      <c r="B18" s="71" t="s">
        <v>25</v>
      </c>
      <c r="C18" s="70"/>
      <c r="D18" s="70"/>
      <c r="E18" s="70"/>
      <c r="G18" s="71" t="s">
        <v>23</v>
      </c>
      <c r="H18" s="72"/>
      <c r="I18" s="72"/>
      <c r="J18" s="72"/>
    </row>
    <row r="19" spans="2:12" ht="13.5" thickBot="1" x14ac:dyDescent="0.25">
      <c r="B19" s="47" t="s">
        <v>16</v>
      </c>
      <c r="C19" s="48" t="s">
        <v>17</v>
      </c>
      <c r="D19" s="48" t="s">
        <v>18</v>
      </c>
      <c r="E19" s="48" t="s">
        <v>19</v>
      </c>
      <c r="G19" s="47" t="s">
        <v>16</v>
      </c>
      <c r="H19" s="48" t="s">
        <v>17</v>
      </c>
      <c r="I19" s="48" t="s">
        <v>18</v>
      </c>
      <c r="J19" s="48" t="s">
        <v>19</v>
      </c>
    </row>
    <row r="20" spans="2:12" x14ac:dyDescent="0.2">
      <c r="B20" s="30">
        <v>3</v>
      </c>
      <c r="C20" s="31">
        <v>456.12299999999999</v>
      </c>
      <c r="D20" s="32">
        <v>654.54600000000005</v>
      </c>
      <c r="E20" s="32">
        <v>35.316000000000003</v>
      </c>
      <c r="F20" s="42"/>
      <c r="G20" s="24">
        <f>IF(B20&lt;&gt;"",B20,"")</f>
        <v>3</v>
      </c>
      <c r="H20" s="25">
        <f t="shared" ref="H20" si="0">IF(C20&lt;&gt;"",East_0+(C20*Alpha)-(D20*Beta),"")</f>
        <v>27.604033723135558</v>
      </c>
      <c r="I20" s="25">
        <f t="shared" ref="I20" si="1">IF(D20&lt;&gt;"",North_0+(C20*Beta)+(D20*Alpha),"")</f>
        <v>96.766113398913035</v>
      </c>
      <c r="J20" s="25">
        <f t="shared" ref="J20:J59" si="2">IF(E20&lt;&gt;"",E20+Ht_Diff,"")</f>
        <v>8.4350000000000023</v>
      </c>
    </row>
    <row r="21" spans="2:12" x14ac:dyDescent="0.2">
      <c r="B21" s="43">
        <v>4</v>
      </c>
      <c r="C21" s="44">
        <v>124.654</v>
      </c>
      <c r="D21" s="45">
        <v>234.56100000000001</v>
      </c>
      <c r="E21" s="45">
        <v>26.989000000000001</v>
      </c>
      <c r="F21" s="42"/>
      <c r="G21" s="29">
        <f t="shared" ref="G21:G59" si="3">IF(B21&lt;&gt;"",B21,"")</f>
        <v>4</v>
      </c>
      <c r="H21" s="28">
        <f t="shared" ref="H21:H59" si="4">IF(C21&lt;&gt;"",East_0+(C21*Alpha)-(D21*Beta),"")</f>
        <v>539.4775110696213</v>
      </c>
      <c r="I21" s="28">
        <f t="shared" ref="I21:I59" si="5">IF(D21&lt;&gt;"",North_0+(C21*Beta)+(D21*Alpha),"")</f>
        <v>252.46113863411244</v>
      </c>
      <c r="J21" s="28">
        <f t="shared" si="2"/>
        <v>0.10800000000000054</v>
      </c>
      <c r="L21" s="37" t="s">
        <v>3</v>
      </c>
    </row>
    <row r="22" spans="2:12" x14ac:dyDescent="0.2">
      <c r="B22" s="43">
        <v>5</v>
      </c>
      <c r="C22" s="44">
        <v>354.65800000000002</v>
      </c>
      <c r="D22" s="45">
        <v>698.43700000000001</v>
      </c>
      <c r="E22" s="45">
        <v>34.164999999999999</v>
      </c>
      <c r="F22" s="42"/>
      <c r="G22" s="29">
        <f t="shared" si="3"/>
        <v>5</v>
      </c>
      <c r="H22" s="28">
        <f t="shared" si="4"/>
        <v>85.872287346364203</v>
      </c>
      <c r="I22" s="28">
        <f t="shared" si="5"/>
        <v>2.8181558020434068</v>
      </c>
      <c r="J22" s="28">
        <f t="shared" si="2"/>
        <v>7.2839999999999989</v>
      </c>
    </row>
    <row r="23" spans="2:12" x14ac:dyDescent="0.2">
      <c r="B23" s="43">
        <v>6</v>
      </c>
      <c r="C23" s="44">
        <v>198.90899999999999</v>
      </c>
      <c r="D23" s="45">
        <v>134.65100000000001</v>
      </c>
      <c r="E23" s="45">
        <v>53.234000000000002</v>
      </c>
      <c r="F23" s="42"/>
      <c r="G23" s="29">
        <f t="shared" si="3"/>
        <v>6</v>
      </c>
      <c r="H23" s="28">
        <f t="shared" ref="H23:H53" si="6">IF(C23&lt;&gt;"",East_0+(C23*Alpha)-(D23*Beta),"")</f>
        <v>535.52320729927533</v>
      </c>
      <c r="I23" s="28">
        <f t="shared" ref="I23:I53" si="7">IF(D23&lt;&gt;"",North_0+(C23*Beta)+(D23*Alpha),"")</f>
        <v>376.87969147566452</v>
      </c>
      <c r="J23" s="28">
        <f t="shared" si="2"/>
        <v>26.353000000000002</v>
      </c>
    </row>
    <row r="24" spans="2:12" x14ac:dyDescent="0.2">
      <c r="B24" s="43"/>
      <c r="C24" s="44"/>
      <c r="D24" s="45"/>
      <c r="E24" s="45"/>
      <c r="F24" s="42"/>
      <c r="G24" s="29" t="str">
        <f t="shared" si="3"/>
        <v/>
      </c>
      <c r="H24" s="28" t="str">
        <f t="shared" si="6"/>
        <v/>
      </c>
      <c r="I24" s="28" t="str">
        <f t="shared" si="7"/>
        <v/>
      </c>
      <c r="J24" s="28" t="str">
        <f t="shared" si="2"/>
        <v/>
      </c>
    </row>
    <row r="25" spans="2:12" x14ac:dyDescent="0.2">
      <c r="B25" s="43"/>
      <c r="C25" s="44"/>
      <c r="D25" s="45"/>
      <c r="E25" s="45"/>
      <c r="F25" s="42"/>
      <c r="G25" s="29" t="str">
        <f t="shared" si="3"/>
        <v/>
      </c>
      <c r="H25" s="28" t="str">
        <f t="shared" si="6"/>
        <v/>
      </c>
      <c r="I25" s="28" t="str">
        <f t="shared" si="7"/>
        <v/>
      </c>
      <c r="J25" s="28" t="str">
        <f t="shared" si="2"/>
        <v/>
      </c>
    </row>
    <row r="26" spans="2:12" x14ac:dyDescent="0.2">
      <c r="B26" s="43"/>
      <c r="C26" s="44"/>
      <c r="D26" s="45"/>
      <c r="E26" s="45"/>
      <c r="F26" s="42"/>
      <c r="G26" s="29" t="str">
        <f t="shared" si="3"/>
        <v/>
      </c>
      <c r="H26" s="28" t="str">
        <f t="shared" ref="H26:H45" si="8">IF(C26&lt;&gt;"",East_0+(C26*Alpha)-(D26*Beta),"")</f>
        <v/>
      </c>
      <c r="I26" s="28" t="str">
        <f t="shared" ref="I26:I45" si="9">IF(D26&lt;&gt;"",North_0+(C26*Beta)+(D26*Alpha),"")</f>
        <v/>
      </c>
      <c r="J26" s="28" t="str">
        <f t="shared" si="2"/>
        <v/>
      </c>
    </row>
    <row r="27" spans="2:12" x14ac:dyDescent="0.2">
      <c r="B27" s="43"/>
      <c r="C27" s="44"/>
      <c r="D27" s="45"/>
      <c r="E27" s="45"/>
      <c r="F27" s="42"/>
      <c r="G27" s="29" t="str">
        <f t="shared" si="3"/>
        <v/>
      </c>
      <c r="H27" s="28" t="str">
        <f t="shared" si="8"/>
        <v/>
      </c>
      <c r="I27" s="28" t="str">
        <f t="shared" si="9"/>
        <v/>
      </c>
      <c r="J27" s="28" t="str">
        <f t="shared" si="2"/>
        <v/>
      </c>
    </row>
    <row r="28" spans="2:12" x14ac:dyDescent="0.2">
      <c r="B28" s="43"/>
      <c r="C28" s="44"/>
      <c r="D28" s="45"/>
      <c r="E28" s="45"/>
      <c r="F28" s="42"/>
      <c r="G28" s="29" t="str">
        <f t="shared" si="3"/>
        <v/>
      </c>
      <c r="H28" s="28" t="str">
        <f t="shared" si="8"/>
        <v/>
      </c>
      <c r="I28" s="28" t="str">
        <f t="shared" si="9"/>
        <v/>
      </c>
      <c r="J28" s="28" t="str">
        <f t="shared" si="2"/>
        <v/>
      </c>
    </row>
    <row r="29" spans="2:12" x14ac:dyDescent="0.2">
      <c r="B29" s="43"/>
      <c r="C29" s="44"/>
      <c r="D29" s="45"/>
      <c r="E29" s="45"/>
      <c r="F29" s="42"/>
      <c r="G29" s="29" t="str">
        <f t="shared" si="3"/>
        <v/>
      </c>
      <c r="H29" s="28" t="str">
        <f t="shared" si="8"/>
        <v/>
      </c>
      <c r="I29" s="28" t="str">
        <f t="shared" si="9"/>
        <v/>
      </c>
      <c r="J29" s="28" t="str">
        <f t="shared" si="2"/>
        <v/>
      </c>
    </row>
    <row r="30" spans="2:12" x14ac:dyDescent="0.2">
      <c r="B30" s="43"/>
      <c r="C30" s="44"/>
      <c r="D30" s="45"/>
      <c r="E30" s="45"/>
      <c r="F30" s="42"/>
      <c r="G30" s="29" t="str">
        <f t="shared" si="3"/>
        <v/>
      </c>
      <c r="H30" s="28" t="str">
        <f t="shared" si="8"/>
        <v/>
      </c>
      <c r="I30" s="28" t="str">
        <f t="shared" si="9"/>
        <v/>
      </c>
      <c r="J30" s="28" t="str">
        <f t="shared" si="2"/>
        <v/>
      </c>
    </row>
    <row r="31" spans="2:12" x14ac:dyDescent="0.2">
      <c r="B31" s="43"/>
      <c r="C31" s="44"/>
      <c r="D31" s="45"/>
      <c r="E31" s="45"/>
      <c r="F31" s="42"/>
      <c r="G31" s="29" t="str">
        <f t="shared" si="3"/>
        <v/>
      </c>
      <c r="H31" s="28" t="str">
        <f t="shared" si="8"/>
        <v/>
      </c>
      <c r="I31" s="28" t="str">
        <f t="shared" si="9"/>
        <v/>
      </c>
      <c r="J31" s="28" t="str">
        <f t="shared" si="2"/>
        <v/>
      </c>
    </row>
    <row r="32" spans="2:12" x14ac:dyDescent="0.2">
      <c r="B32" s="43"/>
      <c r="C32" s="44"/>
      <c r="D32" s="45"/>
      <c r="E32" s="45"/>
      <c r="F32" s="42"/>
      <c r="G32" s="29" t="str">
        <f t="shared" si="3"/>
        <v/>
      </c>
      <c r="H32" s="28" t="str">
        <f t="shared" si="8"/>
        <v/>
      </c>
      <c r="I32" s="28" t="str">
        <f t="shared" si="9"/>
        <v/>
      </c>
      <c r="J32" s="28" t="str">
        <f t="shared" si="2"/>
        <v/>
      </c>
    </row>
    <row r="33" spans="2:10" x14ac:dyDescent="0.2">
      <c r="B33" s="43"/>
      <c r="C33" s="44"/>
      <c r="D33" s="45"/>
      <c r="E33" s="45"/>
      <c r="F33" s="42"/>
      <c r="G33" s="29" t="str">
        <f t="shared" si="3"/>
        <v/>
      </c>
      <c r="H33" s="28" t="str">
        <f t="shared" si="8"/>
        <v/>
      </c>
      <c r="I33" s="28" t="str">
        <f t="shared" si="9"/>
        <v/>
      </c>
      <c r="J33" s="28" t="str">
        <f t="shared" si="2"/>
        <v/>
      </c>
    </row>
    <row r="34" spans="2:10" x14ac:dyDescent="0.2">
      <c r="B34" s="43"/>
      <c r="C34" s="44"/>
      <c r="D34" s="45"/>
      <c r="E34" s="45"/>
      <c r="F34" s="42"/>
      <c r="G34" s="29" t="str">
        <f t="shared" si="3"/>
        <v/>
      </c>
      <c r="H34" s="28" t="str">
        <f t="shared" si="8"/>
        <v/>
      </c>
      <c r="I34" s="28" t="str">
        <f t="shared" si="9"/>
        <v/>
      </c>
      <c r="J34" s="28" t="str">
        <f t="shared" si="2"/>
        <v/>
      </c>
    </row>
    <row r="35" spans="2:10" x14ac:dyDescent="0.2">
      <c r="B35" s="43"/>
      <c r="C35" s="44"/>
      <c r="D35" s="45"/>
      <c r="E35" s="45"/>
      <c r="F35" s="42"/>
      <c r="G35" s="29" t="str">
        <f t="shared" si="3"/>
        <v/>
      </c>
      <c r="H35" s="28" t="str">
        <f t="shared" si="8"/>
        <v/>
      </c>
      <c r="I35" s="28" t="str">
        <f t="shared" si="9"/>
        <v/>
      </c>
      <c r="J35" s="28" t="str">
        <f t="shared" si="2"/>
        <v/>
      </c>
    </row>
    <row r="36" spans="2:10" x14ac:dyDescent="0.2">
      <c r="B36" s="43"/>
      <c r="C36" s="44"/>
      <c r="D36" s="45"/>
      <c r="E36" s="45"/>
      <c r="F36" s="42"/>
      <c r="G36" s="29" t="str">
        <f t="shared" si="3"/>
        <v/>
      </c>
      <c r="H36" s="28" t="str">
        <f t="shared" si="8"/>
        <v/>
      </c>
      <c r="I36" s="28" t="str">
        <f t="shared" si="9"/>
        <v/>
      </c>
      <c r="J36" s="28" t="str">
        <f t="shared" si="2"/>
        <v/>
      </c>
    </row>
    <row r="37" spans="2:10" x14ac:dyDescent="0.2">
      <c r="B37" s="43"/>
      <c r="C37" s="44"/>
      <c r="D37" s="45"/>
      <c r="E37" s="45"/>
      <c r="F37" s="42"/>
      <c r="G37" s="29" t="str">
        <f t="shared" si="3"/>
        <v/>
      </c>
      <c r="H37" s="28" t="str">
        <f t="shared" si="8"/>
        <v/>
      </c>
      <c r="I37" s="28" t="str">
        <f t="shared" si="9"/>
        <v/>
      </c>
      <c r="J37" s="28" t="str">
        <f t="shared" si="2"/>
        <v/>
      </c>
    </row>
    <row r="38" spans="2:10" x14ac:dyDescent="0.2">
      <c r="B38" s="43"/>
      <c r="C38" s="44"/>
      <c r="D38" s="45"/>
      <c r="E38" s="45"/>
      <c r="F38" s="42"/>
      <c r="G38" s="29" t="str">
        <f t="shared" si="3"/>
        <v/>
      </c>
      <c r="H38" s="28" t="str">
        <f t="shared" si="8"/>
        <v/>
      </c>
      <c r="I38" s="28" t="str">
        <f t="shared" si="9"/>
        <v/>
      </c>
      <c r="J38" s="28" t="str">
        <f t="shared" si="2"/>
        <v/>
      </c>
    </row>
    <row r="39" spans="2:10" x14ac:dyDescent="0.2">
      <c r="B39" s="43"/>
      <c r="C39" s="44"/>
      <c r="D39" s="45"/>
      <c r="E39" s="45"/>
      <c r="F39" s="42"/>
      <c r="G39" s="29" t="str">
        <f t="shared" si="3"/>
        <v/>
      </c>
      <c r="H39" s="28" t="str">
        <f t="shared" si="8"/>
        <v/>
      </c>
      <c r="I39" s="28" t="str">
        <f t="shared" si="9"/>
        <v/>
      </c>
      <c r="J39" s="28" t="str">
        <f t="shared" si="2"/>
        <v/>
      </c>
    </row>
    <row r="40" spans="2:10" x14ac:dyDescent="0.2">
      <c r="B40" s="43"/>
      <c r="C40" s="44"/>
      <c r="D40" s="45"/>
      <c r="E40" s="45"/>
      <c r="F40" s="42"/>
      <c r="G40" s="29" t="str">
        <f t="shared" si="3"/>
        <v/>
      </c>
      <c r="H40" s="28" t="str">
        <f t="shared" si="8"/>
        <v/>
      </c>
      <c r="I40" s="28" t="str">
        <f t="shared" si="9"/>
        <v/>
      </c>
      <c r="J40" s="28" t="str">
        <f t="shared" si="2"/>
        <v/>
      </c>
    </row>
    <row r="41" spans="2:10" x14ac:dyDescent="0.2">
      <c r="B41" s="43"/>
      <c r="C41" s="44"/>
      <c r="D41" s="45"/>
      <c r="E41" s="45"/>
      <c r="F41" s="42"/>
      <c r="G41" s="29" t="str">
        <f t="shared" si="3"/>
        <v/>
      </c>
      <c r="H41" s="28" t="str">
        <f t="shared" si="8"/>
        <v/>
      </c>
      <c r="I41" s="28" t="str">
        <f t="shared" si="9"/>
        <v/>
      </c>
      <c r="J41" s="28" t="str">
        <f t="shared" si="2"/>
        <v/>
      </c>
    </row>
    <row r="42" spans="2:10" x14ac:dyDescent="0.2">
      <c r="B42" s="43"/>
      <c r="C42" s="44"/>
      <c r="D42" s="45"/>
      <c r="E42" s="45"/>
      <c r="F42" s="42"/>
      <c r="G42" s="29" t="str">
        <f t="shared" si="3"/>
        <v/>
      </c>
      <c r="H42" s="28" t="str">
        <f t="shared" si="8"/>
        <v/>
      </c>
      <c r="I42" s="28" t="str">
        <f t="shared" si="9"/>
        <v/>
      </c>
      <c r="J42" s="28" t="str">
        <f t="shared" si="2"/>
        <v/>
      </c>
    </row>
    <row r="43" spans="2:10" x14ac:dyDescent="0.2">
      <c r="B43" s="43"/>
      <c r="C43" s="44"/>
      <c r="D43" s="45"/>
      <c r="E43" s="45"/>
      <c r="F43" s="42"/>
      <c r="G43" s="29" t="str">
        <f t="shared" si="3"/>
        <v/>
      </c>
      <c r="H43" s="28" t="str">
        <f t="shared" si="8"/>
        <v/>
      </c>
      <c r="I43" s="28" t="str">
        <f t="shared" si="9"/>
        <v/>
      </c>
      <c r="J43" s="28" t="str">
        <f t="shared" si="2"/>
        <v/>
      </c>
    </row>
    <row r="44" spans="2:10" x14ac:dyDescent="0.2">
      <c r="B44" s="43"/>
      <c r="C44" s="44"/>
      <c r="D44" s="45"/>
      <c r="E44" s="45"/>
      <c r="F44" s="42"/>
      <c r="G44" s="29" t="str">
        <f t="shared" si="3"/>
        <v/>
      </c>
      <c r="H44" s="28" t="str">
        <f t="shared" si="8"/>
        <v/>
      </c>
      <c r="I44" s="28" t="str">
        <f t="shared" si="9"/>
        <v/>
      </c>
      <c r="J44" s="28" t="str">
        <f t="shared" si="2"/>
        <v/>
      </c>
    </row>
    <row r="45" spans="2:10" x14ac:dyDescent="0.2">
      <c r="B45" s="43"/>
      <c r="C45" s="44"/>
      <c r="D45" s="45"/>
      <c r="E45" s="45"/>
      <c r="F45" s="42"/>
      <c r="G45" s="29" t="str">
        <f t="shared" si="3"/>
        <v/>
      </c>
      <c r="H45" s="28" t="str">
        <f t="shared" si="8"/>
        <v/>
      </c>
      <c r="I45" s="28" t="str">
        <f t="shared" si="9"/>
        <v/>
      </c>
      <c r="J45" s="28" t="str">
        <f t="shared" si="2"/>
        <v/>
      </c>
    </row>
    <row r="46" spans="2:10" x14ac:dyDescent="0.2">
      <c r="B46" s="43"/>
      <c r="C46" s="44"/>
      <c r="D46" s="45"/>
      <c r="E46" s="45"/>
      <c r="F46" s="42"/>
      <c r="G46" s="29" t="str">
        <f t="shared" si="3"/>
        <v/>
      </c>
      <c r="H46" s="28" t="str">
        <f t="shared" ref="H46:H48" si="10">IF(C46&lt;&gt;"",East_0+(C46*Alpha)-(D46*Beta),"")</f>
        <v/>
      </c>
      <c r="I46" s="28" t="str">
        <f t="shared" ref="I46:I48" si="11">IF(D46&lt;&gt;"",North_0+(C46*Beta)+(D46*Alpha),"")</f>
        <v/>
      </c>
      <c r="J46" s="28" t="str">
        <f t="shared" si="2"/>
        <v/>
      </c>
    </row>
    <row r="47" spans="2:10" x14ac:dyDescent="0.2">
      <c r="B47" s="43"/>
      <c r="C47" s="44"/>
      <c r="D47" s="45"/>
      <c r="E47" s="45"/>
      <c r="F47" s="42"/>
      <c r="G47" s="29" t="str">
        <f t="shared" si="3"/>
        <v/>
      </c>
      <c r="H47" s="28" t="str">
        <f t="shared" si="10"/>
        <v/>
      </c>
      <c r="I47" s="28" t="str">
        <f t="shared" si="11"/>
        <v/>
      </c>
      <c r="J47" s="28" t="str">
        <f t="shared" si="2"/>
        <v/>
      </c>
    </row>
    <row r="48" spans="2:10" x14ac:dyDescent="0.2">
      <c r="B48" s="43"/>
      <c r="C48" s="44"/>
      <c r="D48" s="45"/>
      <c r="E48" s="45"/>
      <c r="F48" s="42"/>
      <c r="G48" s="29" t="str">
        <f t="shared" si="3"/>
        <v/>
      </c>
      <c r="H48" s="28" t="str">
        <f t="shared" si="10"/>
        <v/>
      </c>
      <c r="I48" s="28" t="str">
        <f t="shared" si="11"/>
        <v/>
      </c>
      <c r="J48" s="28" t="str">
        <f t="shared" si="2"/>
        <v/>
      </c>
    </row>
    <row r="49" spans="2:10" x14ac:dyDescent="0.2">
      <c r="B49" s="43"/>
      <c r="C49" s="44"/>
      <c r="D49" s="45"/>
      <c r="E49" s="45"/>
      <c r="F49" s="42"/>
      <c r="G49" s="29" t="str">
        <f t="shared" si="3"/>
        <v/>
      </c>
      <c r="H49" s="28" t="str">
        <f t="shared" ref="H49" si="12">IF(C49&lt;&gt;"",East_0+(C49*Alpha)-(D49*Beta),"")</f>
        <v/>
      </c>
      <c r="I49" s="28" t="str">
        <f t="shared" ref="I49" si="13">IF(D49&lt;&gt;"",North_0+(C49*Beta)+(D49*Alpha),"")</f>
        <v/>
      </c>
      <c r="J49" s="28" t="str">
        <f t="shared" si="2"/>
        <v/>
      </c>
    </row>
    <row r="50" spans="2:10" x14ac:dyDescent="0.2">
      <c r="B50" s="43"/>
      <c r="C50" s="44"/>
      <c r="D50" s="45"/>
      <c r="E50" s="45"/>
      <c r="F50" s="42"/>
      <c r="G50" s="29" t="str">
        <f t="shared" si="3"/>
        <v/>
      </c>
      <c r="H50" s="28" t="str">
        <f t="shared" si="6"/>
        <v/>
      </c>
      <c r="I50" s="28" t="str">
        <f t="shared" si="7"/>
        <v/>
      </c>
      <c r="J50" s="28" t="str">
        <f t="shared" si="2"/>
        <v/>
      </c>
    </row>
    <row r="51" spans="2:10" x14ac:dyDescent="0.2">
      <c r="B51" s="43"/>
      <c r="C51" s="44"/>
      <c r="D51" s="45"/>
      <c r="E51" s="45"/>
      <c r="F51" s="42"/>
      <c r="G51" s="29" t="str">
        <f t="shared" si="3"/>
        <v/>
      </c>
      <c r="H51" s="28" t="str">
        <f t="shared" si="6"/>
        <v/>
      </c>
      <c r="I51" s="28" t="str">
        <f t="shared" si="7"/>
        <v/>
      </c>
      <c r="J51" s="28" t="str">
        <f t="shared" si="2"/>
        <v/>
      </c>
    </row>
    <row r="52" spans="2:10" x14ac:dyDescent="0.2">
      <c r="B52" s="43"/>
      <c r="C52" s="44"/>
      <c r="D52" s="45"/>
      <c r="E52" s="45"/>
      <c r="F52" s="42"/>
      <c r="G52" s="29" t="str">
        <f t="shared" si="3"/>
        <v/>
      </c>
      <c r="H52" s="28" t="str">
        <f t="shared" si="6"/>
        <v/>
      </c>
      <c r="I52" s="28" t="str">
        <f t="shared" si="7"/>
        <v/>
      </c>
      <c r="J52" s="28" t="str">
        <f t="shared" si="2"/>
        <v/>
      </c>
    </row>
    <row r="53" spans="2:10" x14ac:dyDescent="0.2">
      <c r="B53" s="43"/>
      <c r="C53" s="44"/>
      <c r="D53" s="45"/>
      <c r="E53" s="45"/>
      <c r="F53" s="42"/>
      <c r="G53" s="29" t="str">
        <f t="shared" si="3"/>
        <v/>
      </c>
      <c r="H53" s="28" t="str">
        <f t="shared" si="6"/>
        <v/>
      </c>
      <c r="I53" s="28" t="str">
        <f t="shared" si="7"/>
        <v/>
      </c>
      <c r="J53" s="28" t="str">
        <f t="shared" si="2"/>
        <v/>
      </c>
    </row>
    <row r="54" spans="2:10" x14ac:dyDescent="0.2">
      <c r="B54" s="43"/>
      <c r="C54" s="44"/>
      <c r="D54" s="45"/>
      <c r="E54" s="45"/>
      <c r="F54" s="42"/>
      <c r="G54" s="29" t="str">
        <f t="shared" si="3"/>
        <v/>
      </c>
      <c r="H54" s="28" t="str">
        <f t="shared" si="4"/>
        <v/>
      </c>
      <c r="I54" s="28" t="str">
        <f t="shared" si="5"/>
        <v/>
      </c>
      <c r="J54" s="28" t="str">
        <f t="shared" si="2"/>
        <v/>
      </c>
    </row>
    <row r="55" spans="2:10" x14ac:dyDescent="0.2">
      <c r="B55" s="43"/>
      <c r="C55" s="44"/>
      <c r="D55" s="45"/>
      <c r="E55" s="45"/>
      <c r="F55" s="42"/>
      <c r="G55" s="29" t="str">
        <f t="shared" si="3"/>
        <v/>
      </c>
      <c r="H55" s="28" t="str">
        <f t="shared" si="4"/>
        <v/>
      </c>
      <c r="I55" s="28" t="str">
        <f t="shared" si="5"/>
        <v/>
      </c>
      <c r="J55" s="28" t="str">
        <f t="shared" si="2"/>
        <v/>
      </c>
    </row>
    <row r="56" spans="2:10" x14ac:dyDescent="0.2">
      <c r="B56" s="43"/>
      <c r="C56" s="44"/>
      <c r="D56" s="45"/>
      <c r="E56" s="45"/>
      <c r="F56" s="42"/>
      <c r="G56" s="29" t="str">
        <f t="shared" si="3"/>
        <v/>
      </c>
      <c r="H56" s="28" t="str">
        <f t="shared" si="4"/>
        <v/>
      </c>
      <c r="I56" s="28" t="str">
        <f t="shared" si="5"/>
        <v/>
      </c>
      <c r="J56" s="28" t="str">
        <f t="shared" si="2"/>
        <v/>
      </c>
    </row>
    <row r="57" spans="2:10" x14ac:dyDescent="0.2">
      <c r="B57" s="43"/>
      <c r="C57" s="44"/>
      <c r="D57" s="45"/>
      <c r="E57" s="45"/>
      <c r="F57" s="42"/>
      <c r="G57" s="29" t="str">
        <f t="shared" si="3"/>
        <v/>
      </c>
      <c r="H57" s="28" t="str">
        <f t="shared" si="4"/>
        <v/>
      </c>
      <c r="I57" s="28" t="str">
        <f t="shared" si="5"/>
        <v/>
      </c>
      <c r="J57" s="28" t="str">
        <f t="shared" si="2"/>
        <v/>
      </c>
    </row>
    <row r="58" spans="2:10" x14ac:dyDescent="0.2">
      <c r="B58" s="43"/>
      <c r="C58" s="44"/>
      <c r="D58" s="45"/>
      <c r="E58" s="45"/>
      <c r="F58" s="42"/>
      <c r="G58" s="29" t="str">
        <f t="shared" si="3"/>
        <v/>
      </c>
      <c r="H58" s="28" t="str">
        <f t="shared" si="4"/>
        <v/>
      </c>
      <c r="I58" s="28" t="str">
        <f t="shared" si="5"/>
        <v/>
      </c>
      <c r="J58" s="28" t="str">
        <f t="shared" si="2"/>
        <v/>
      </c>
    </row>
    <row r="59" spans="2:10" ht="13.5" thickBot="1" x14ac:dyDescent="0.25">
      <c r="B59" s="33"/>
      <c r="C59" s="34"/>
      <c r="D59" s="35"/>
      <c r="E59" s="35"/>
      <c r="F59" s="42"/>
      <c r="G59" s="27" t="str">
        <f t="shared" si="3"/>
        <v/>
      </c>
      <c r="H59" s="26" t="str">
        <f t="shared" si="4"/>
        <v/>
      </c>
      <c r="I59" s="26" t="str">
        <f t="shared" si="5"/>
        <v/>
      </c>
      <c r="J59" s="26" t="str">
        <f t="shared" si="2"/>
        <v/>
      </c>
    </row>
    <row r="61" spans="2:10" x14ac:dyDescent="0.2">
      <c r="B61" s="49" t="s">
        <v>33</v>
      </c>
      <c r="J61" s="65" t="s">
        <v>32</v>
      </c>
    </row>
    <row r="62" spans="2:10" x14ac:dyDescent="0.2">
      <c r="B62" s="49"/>
      <c r="J62" s="65"/>
    </row>
    <row r="63" spans="2:10" x14ac:dyDescent="0.2">
      <c r="B63" s="46" t="s">
        <v>20</v>
      </c>
    </row>
    <row r="64" spans="2:10" x14ac:dyDescent="0.2">
      <c r="B64" s="46"/>
    </row>
    <row r="65" spans="2:2" x14ac:dyDescent="0.2">
      <c r="B65" s="38" t="s">
        <v>21</v>
      </c>
    </row>
    <row r="66" spans="2:2" x14ac:dyDescent="0.2">
      <c r="B66" s="38" t="s">
        <v>24</v>
      </c>
    </row>
    <row r="67" spans="2:2" x14ac:dyDescent="0.2">
      <c r="B67" s="38" t="s">
        <v>22</v>
      </c>
    </row>
  </sheetData>
  <mergeCells count="5">
    <mergeCell ref="B2:J2"/>
    <mergeCell ref="B13:E13"/>
    <mergeCell ref="G13:J13"/>
    <mergeCell ref="B18:E18"/>
    <mergeCell ref="G18:J18"/>
  </mergeCells>
  <printOptions gridLinesSet="0"/>
  <pageMargins left="0.75" right="0.75" top="1" bottom="1" header="0.5" footer="0.5"/>
  <pageSetup paperSize="9" scale="86" orientation="portrait" horizontalDpi="300" verticalDpi="300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50</vt:i4>
      </vt:variant>
    </vt:vector>
  </HeadingPairs>
  <TitlesOfParts>
    <vt:vector size="52" baseType="lpstr">
      <vt:lpstr>TRANS</vt:lpstr>
      <vt:lpstr>Example</vt:lpstr>
      <vt:lpstr>Example!Alpha</vt:lpstr>
      <vt:lpstr>Alpha</vt:lpstr>
      <vt:lpstr>Example!Beta</vt:lpstr>
      <vt:lpstr>Beta</vt:lpstr>
      <vt:lpstr>Example!Diff_Bearing</vt:lpstr>
      <vt:lpstr>Diff_Bearing</vt:lpstr>
      <vt:lpstr>Example!East_0</vt:lpstr>
      <vt:lpstr>East_0</vt:lpstr>
      <vt:lpstr>Example!Error</vt:lpstr>
      <vt:lpstr>Error</vt:lpstr>
      <vt:lpstr>Example!Ht_Diff</vt:lpstr>
      <vt:lpstr>Ht_Diff</vt:lpstr>
      <vt:lpstr>Example!New_Base</vt:lpstr>
      <vt:lpstr>New_Base</vt:lpstr>
      <vt:lpstr>Example!New_Bearing</vt:lpstr>
      <vt:lpstr>New_Bearing</vt:lpstr>
      <vt:lpstr>Example!New_X1</vt:lpstr>
      <vt:lpstr>New_X1</vt:lpstr>
      <vt:lpstr>Example!New_X2</vt:lpstr>
      <vt:lpstr>New_X2</vt:lpstr>
      <vt:lpstr>Example!New_Y1</vt:lpstr>
      <vt:lpstr>New_Y1</vt:lpstr>
      <vt:lpstr>Example!New_Y2</vt:lpstr>
      <vt:lpstr>New_Y2</vt:lpstr>
      <vt:lpstr>Example!NewHt1</vt:lpstr>
      <vt:lpstr>NewHt1</vt:lpstr>
      <vt:lpstr>Example!NewHt2</vt:lpstr>
      <vt:lpstr>NewHt2</vt:lpstr>
      <vt:lpstr>Example!North_0</vt:lpstr>
      <vt:lpstr>North_0</vt:lpstr>
      <vt:lpstr>Example!Old_Base</vt:lpstr>
      <vt:lpstr>Old_Base</vt:lpstr>
      <vt:lpstr>Example!Old_Bearing</vt:lpstr>
      <vt:lpstr>Old_Bearing</vt:lpstr>
      <vt:lpstr>Example!Old_X1</vt:lpstr>
      <vt:lpstr>Old_X1</vt:lpstr>
      <vt:lpstr>Example!Old_X2</vt:lpstr>
      <vt:lpstr>Old_X2</vt:lpstr>
      <vt:lpstr>Example!Old_Y1</vt:lpstr>
      <vt:lpstr>Old_Y1</vt:lpstr>
      <vt:lpstr>Example!Old_Y2</vt:lpstr>
      <vt:lpstr>Old_Y2</vt:lpstr>
      <vt:lpstr>Example!OldHt1</vt:lpstr>
      <vt:lpstr>OldHt1</vt:lpstr>
      <vt:lpstr>Example!OldHt2</vt:lpstr>
      <vt:lpstr>OldHt2</vt:lpstr>
      <vt:lpstr>Example!Print_Area</vt:lpstr>
      <vt:lpstr>TRANS!Print_Area</vt:lpstr>
      <vt:lpstr>Example!Scale_Factor</vt:lpstr>
      <vt:lpstr>Scale_Factor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cp:lastPrinted>2014-08-30T12:59:48Z</cp:lastPrinted>
  <dcterms:created xsi:type="dcterms:W3CDTF">2003-08-30T17:59:25Z</dcterms:created>
  <dcterms:modified xsi:type="dcterms:W3CDTF">2015-07-20T13:58:33Z</dcterms:modified>
</cp:coreProperties>
</file>