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645" windowHeight="9975"/>
  </bookViews>
  <sheets>
    <sheet name="Line2Plane" sheetId="1" r:id="rId1"/>
    <sheet name="Example" sheetId="4" r:id="rId2"/>
  </sheets>
  <definedNames>
    <definedName name="AA" localSheetId="1">Example!$I$4</definedName>
    <definedName name="AA">Line2Plane!$I$4</definedName>
    <definedName name="BB" localSheetId="1">Example!$I$5</definedName>
    <definedName name="BB">Line2Plane!$I$5</definedName>
    <definedName name="CC" localSheetId="1">Example!$I$6</definedName>
    <definedName name="CC">Line2Plane!$I$6</definedName>
    <definedName name="DD" localSheetId="1">Example!$I$8</definedName>
    <definedName name="DD">Line2Plane!$I$8</definedName>
    <definedName name="E_1" localSheetId="1">Example!$C$12</definedName>
    <definedName name="E_1">Line2Plane!$C$12</definedName>
    <definedName name="E_2" localSheetId="1">Example!$C$13</definedName>
    <definedName name="E_2">Line2Plane!$C$13</definedName>
    <definedName name="H_1" localSheetId="1">Example!$E$12</definedName>
    <definedName name="H_1">Line2Plane!$E$12</definedName>
    <definedName name="H_2" localSheetId="1">Example!$E$13</definedName>
    <definedName name="H_2">Line2Plane!$E$13</definedName>
    <definedName name="KK" localSheetId="1">Example!$K$16</definedName>
    <definedName name="KK">Line2Plane!$K$16</definedName>
    <definedName name="MD" localSheetId="1">Example!$I$7</definedName>
    <definedName name="MD">Line2Plane!$I$7</definedName>
    <definedName name="MT" localSheetId="1">Example!$I$12</definedName>
    <definedName name="MT">Line2Plane!$I$12</definedName>
    <definedName name="N_1" localSheetId="1">Example!$D$12</definedName>
    <definedName name="N_1">Line2Plane!$D$12</definedName>
    <definedName name="N_2" localSheetId="1">Example!$D$13</definedName>
    <definedName name="N_2">Line2Plane!$D$13</definedName>
    <definedName name="TT" localSheetId="1">Example!$I$13</definedName>
    <definedName name="TT">Line2Plane!$I$13</definedName>
    <definedName name="X_1" localSheetId="1">Example!$C$6</definedName>
    <definedName name="X_1">Line2Plane!$C$6</definedName>
    <definedName name="X_2" localSheetId="1">Example!$C$7</definedName>
    <definedName name="X_2">Line2Plane!$C$7</definedName>
    <definedName name="X_3" localSheetId="1">Example!$C$8</definedName>
    <definedName name="X_3">Line2Plane!$C$8</definedName>
    <definedName name="Y_1" localSheetId="1">Example!$D$6</definedName>
    <definedName name="Y_1">Line2Plane!$D$6</definedName>
    <definedName name="Y_2" localSheetId="1">Example!$D$7</definedName>
    <definedName name="Y_2">Line2Plane!$D$7</definedName>
    <definedName name="Y_3" localSheetId="1">Example!$D$8</definedName>
    <definedName name="Y_3">Line2Plane!$D$8</definedName>
    <definedName name="Z_1" localSheetId="1">Example!$E$6</definedName>
    <definedName name="Z_1">Line2Plane!$E$6</definedName>
    <definedName name="Z_2" localSheetId="1">Example!$E$7</definedName>
    <definedName name="Z_2">Line2Plane!$E$7</definedName>
    <definedName name="Z_3" localSheetId="1">Example!$E$8</definedName>
    <definedName name="Z_3">Line2Plane!$E$8</definedName>
  </definedNames>
  <calcPr calcId="145621"/>
</workbook>
</file>

<file path=xl/calcChain.xml><?xml version="1.0" encoding="utf-8"?>
<calcChain xmlns="http://schemas.openxmlformats.org/spreadsheetml/2006/main">
  <c r="M13" i="4" l="1"/>
  <c r="L13" i="4"/>
  <c r="K13" i="4"/>
  <c r="M12" i="4"/>
  <c r="L12" i="4"/>
  <c r="K12" i="4"/>
  <c r="H12" i="4"/>
  <c r="M8" i="4"/>
  <c r="L8" i="4"/>
  <c r="K8" i="4"/>
  <c r="M7" i="4"/>
  <c r="L7" i="4"/>
  <c r="K7" i="4"/>
  <c r="I7" i="4"/>
  <c r="I8" i="4" s="1"/>
  <c r="H7" i="4"/>
  <c r="M6" i="4"/>
  <c r="L6" i="4"/>
  <c r="K6" i="4"/>
  <c r="I6" i="4"/>
  <c r="I5" i="4"/>
  <c r="I4" i="4"/>
  <c r="K16" i="4" l="1"/>
  <c r="I12" i="4"/>
  <c r="I13" i="4" s="1"/>
  <c r="M13" i="1"/>
  <c r="L13" i="1"/>
  <c r="K13" i="1"/>
  <c r="M8" i="1"/>
  <c r="L8" i="1"/>
  <c r="K8" i="1"/>
  <c r="M7" i="1"/>
  <c r="M6" i="1"/>
  <c r="L6" i="1"/>
  <c r="L7" i="1"/>
  <c r="K7" i="1"/>
  <c r="M12" i="1"/>
  <c r="L12" i="1"/>
  <c r="K12" i="1"/>
  <c r="K6" i="1"/>
  <c r="H12" i="1"/>
  <c r="H7" i="1"/>
  <c r="I7" i="1"/>
  <c r="I8" i="1" s="1"/>
  <c r="I6" i="1"/>
  <c r="I5" i="1"/>
  <c r="I4" i="1"/>
  <c r="I18" i="4" l="1"/>
  <c r="E17" i="4" s="1"/>
  <c r="I16" i="4"/>
  <c r="C17" i="4" s="1"/>
  <c r="I17" i="4"/>
  <c r="D17" i="4" s="1"/>
  <c r="K16" i="1"/>
  <c r="I12" i="1"/>
  <c r="I13" i="1" s="1"/>
  <c r="I18" i="1" l="1"/>
  <c r="E17" i="1" s="1"/>
  <c r="I17" i="1"/>
  <c r="D17" i="1" s="1"/>
  <c r="I16" i="1"/>
  <c r="C17" i="1" s="1"/>
</calcChain>
</file>

<file path=xl/sharedStrings.xml><?xml version="1.0" encoding="utf-8"?>
<sst xmlns="http://schemas.openxmlformats.org/spreadsheetml/2006/main" count="62" uniqueCount="21">
  <si>
    <t>Plane</t>
  </si>
  <si>
    <t>A</t>
  </si>
  <si>
    <t>B</t>
  </si>
  <si>
    <t>C</t>
  </si>
  <si>
    <t>X</t>
  </si>
  <si>
    <t>Y</t>
  </si>
  <si>
    <t>Z</t>
  </si>
  <si>
    <t>Line</t>
  </si>
  <si>
    <t>IP</t>
  </si>
  <si>
    <t>Line to Plane - Intersection</t>
  </si>
  <si>
    <t>Intersection</t>
  </si>
  <si>
    <t>D</t>
  </si>
  <si>
    <t>t</t>
  </si>
  <si>
    <t>www.engineeringsurveyor.com</t>
  </si>
  <si>
    <t>© Mark Adams 2014</t>
  </si>
  <si>
    <t>Note:</t>
  </si>
  <si>
    <t>2.  The Line points can be entered in any order.</t>
  </si>
  <si>
    <t xml:space="preserve">      sides of the plane.</t>
  </si>
  <si>
    <t>1.  The Plane points can be entered in any order.</t>
  </si>
  <si>
    <t>3.  The Line points may be on the same side or opposite</t>
  </si>
  <si>
    <t>© Mark Adams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</si>
</sst>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64" fontId="0" fillId="0" borderId="5" xfId="0" applyNumberFormat="1" applyFill="1" applyBorder="1" applyAlignment="1" applyProtection="1">
      <alignment horizontal="center"/>
      <protection locked="0"/>
    </xf>
    <xf numFmtId="164" fontId="0" fillId="0" borderId="6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  <protection locked="0"/>
    </xf>
    <xf numFmtId="164" fontId="0" fillId="0" borderId="8" xfId="0" applyNumberFormat="1" applyFill="1" applyBorder="1" applyAlignment="1" applyProtection="1">
      <alignment horizontal="center"/>
      <protection locked="0"/>
    </xf>
    <xf numFmtId="164" fontId="0" fillId="0" borderId="9" xfId="0" applyNumberFormat="1" applyFill="1" applyBorder="1" applyAlignment="1" applyProtection="1">
      <alignment horizontal="center"/>
      <protection locked="0"/>
    </xf>
    <xf numFmtId="164" fontId="0" fillId="0" borderId="10" xfId="0" applyNumberFormat="1" applyFill="1" applyBorder="1" applyAlignment="1" applyProtection="1">
      <alignment horizontal="center"/>
    </xf>
    <xf numFmtId="164" fontId="0" fillId="0" borderId="11" xfId="0" applyNumberFormat="1" applyFill="1" applyBorder="1" applyAlignment="1" applyProtection="1">
      <alignment horizontal="center"/>
    </xf>
    <xf numFmtId="164" fontId="0" fillId="0" borderId="12" xfId="0" applyNumberForma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4" fontId="0" fillId="0" borderId="1" xfId="0" applyNumberFormat="1" applyFill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164" fontId="0" fillId="0" borderId="3" xfId="0" applyNumberFormat="1" applyFill="1" applyBorder="1" applyAlignment="1" applyProtection="1">
      <alignment horizontal="center"/>
    </xf>
    <xf numFmtId="164" fontId="0" fillId="0" borderId="4" xfId="0" applyNumberFormat="1" applyFill="1" applyBorder="1" applyAlignment="1" applyProtection="1">
      <alignment horizontal="center"/>
    </xf>
    <xf numFmtId="164" fontId="0" fillId="0" borderId="5" xfId="0" applyNumberFormat="1" applyFill="1" applyBorder="1" applyAlignment="1" applyProtection="1">
      <alignment horizontal="center"/>
    </xf>
    <xf numFmtId="164" fontId="0" fillId="0" borderId="6" xfId="0" applyNumberFormat="1" applyFill="1" applyBorder="1" applyAlignment="1" applyProtection="1">
      <alignment horizontal="center"/>
    </xf>
    <xf numFmtId="164" fontId="0" fillId="0" borderId="7" xfId="0" applyNumberFormat="1" applyFill="1" applyBorder="1" applyAlignment="1" applyProtection="1">
      <alignment horizontal="center"/>
    </xf>
    <xf numFmtId="164" fontId="0" fillId="0" borderId="8" xfId="0" applyNumberFormat="1" applyFill="1" applyBorder="1" applyAlignment="1" applyProtection="1">
      <alignment horizontal="center"/>
    </xf>
    <xf numFmtId="164" fontId="0" fillId="0" borderId="9" xfId="0" applyNumberFormat="1" applyFill="1" applyBorder="1" applyAlignment="1" applyProtection="1">
      <alignment horizontal="center"/>
    </xf>
    <xf numFmtId="164" fontId="0" fillId="2" borderId="0" xfId="0" applyNumberFormat="1" applyFill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164" fontId="0" fillId="0" borderId="11" xfId="0" applyNumberFormat="1" applyFill="1" applyBorder="1" applyAlignment="1" applyProtection="1">
      <alignment horizontal="center"/>
      <protection locked="0"/>
    </xf>
    <xf numFmtId="164" fontId="0" fillId="0" borderId="12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6</xdr:row>
      <xdr:rowOff>152400</xdr:rowOff>
    </xdr:from>
    <xdr:to>
      <xdr:col>22</xdr:col>
      <xdr:colOff>209550</xdr:colOff>
      <xdr:row>22</xdr:row>
      <xdr:rowOff>0</xdr:rowOff>
    </xdr:to>
    <xdr:sp macro="" textlink="">
      <xdr:nvSpPr>
        <xdr:cNvPr id="2" name="Trapezoid 1"/>
        <xdr:cNvSpPr/>
      </xdr:nvSpPr>
      <xdr:spPr>
        <a:xfrm rot="2071283">
          <a:off x="4943475" y="1314450"/>
          <a:ext cx="5029200" cy="2943225"/>
        </a:xfrm>
        <a:prstGeom prst="trapezoid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323850</xdr:colOff>
      <xdr:row>2</xdr:row>
      <xdr:rowOff>9525</xdr:rowOff>
    </xdr:from>
    <xdr:to>
      <xdr:col>20</xdr:col>
      <xdr:colOff>314325</xdr:colOff>
      <xdr:row>14</xdr:row>
      <xdr:rowOff>66675</xdr:rowOff>
    </xdr:to>
    <xdr:cxnSp macro="">
      <xdr:nvCxnSpPr>
        <xdr:cNvPr id="4" name="Straight Arrow Connector 3"/>
        <xdr:cNvCxnSpPr/>
      </xdr:nvCxnSpPr>
      <xdr:spPr>
        <a:xfrm flipH="1">
          <a:off x="7648575" y="400050"/>
          <a:ext cx="1209675" cy="2381250"/>
        </a:xfrm>
        <a:prstGeom prst="straightConnector1">
          <a:avLst/>
        </a:prstGeom>
        <a:ln>
          <a:tailEnd type="non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21</xdr:row>
      <xdr:rowOff>152400</xdr:rowOff>
    </xdr:from>
    <xdr:to>
      <xdr:col>17</xdr:col>
      <xdr:colOff>238126</xdr:colOff>
      <xdr:row>25</xdr:row>
      <xdr:rowOff>142875</xdr:rowOff>
    </xdr:to>
    <xdr:cxnSp macro="">
      <xdr:nvCxnSpPr>
        <xdr:cNvPr id="6" name="Straight Arrow Connector 5"/>
        <xdr:cNvCxnSpPr/>
      </xdr:nvCxnSpPr>
      <xdr:spPr>
        <a:xfrm flipH="1">
          <a:off x="6562725" y="4219575"/>
          <a:ext cx="390526" cy="752475"/>
        </a:xfrm>
        <a:prstGeom prst="straightConnector1">
          <a:avLst/>
        </a:prstGeom>
        <a:ln>
          <a:tailEnd type="non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600075</xdr:colOff>
      <xdr:row>2</xdr:row>
      <xdr:rowOff>76200</xdr:rowOff>
    </xdr:from>
    <xdr:to>
      <xdr:col>17</xdr:col>
      <xdr:colOff>247650</xdr:colOff>
      <xdr:row>3</xdr:row>
      <xdr:rowOff>114300</xdr:rowOff>
    </xdr:to>
    <xdr:sp macro="" textlink="">
      <xdr:nvSpPr>
        <xdr:cNvPr id="8" name="Oval 7"/>
        <xdr:cNvSpPr/>
      </xdr:nvSpPr>
      <xdr:spPr>
        <a:xfrm>
          <a:off x="6705600" y="466725"/>
          <a:ext cx="257175" cy="2286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13</xdr:col>
      <xdr:colOff>171450</xdr:colOff>
      <xdr:row>12</xdr:row>
      <xdr:rowOff>133350</xdr:rowOff>
    </xdr:from>
    <xdr:to>
      <xdr:col>13</xdr:col>
      <xdr:colOff>428625</xdr:colOff>
      <xdr:row>13</xdr:row>
      <xdr:rowOff>161925</xdr:rowOff>
    </xdr:to>
    <xdr:sp macro="" textlink="">
      <xdr:nvSpPr>
        <xdr:cNvPr id="9" name="Oval 8"/>
        <xdr:cNvSpPr/>
      </xdr:nvSpPr>
      <xdr:spPr>
        <a:xfrm>
          <a:off x="4448175" y="2457450"/>
          <a:ext cx="257175" cy="2286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28575</xdr:colOff>
      <xdr:row>27</xdr:row>
      <xdr:rowOff>85725</xdr:rowOff>
    </xdr:from>
    <xdr:to>
      <xdr:col>20</xdr:col>
      <xdr:colOff>285750</xdr:colOff>
      <xdr:row>28</xdr:row>
      <xdr:rowOff>123825</xdr:rowOff>
    </xdr:to>
    <xdr:sp macro="" textlink="">
      <xdr:nvSpPr>
        <xdr:cNvPr id="10" name="Oval 9"/>
        <xdr:cNvSpPr/>
      </xdr:nvSpPr>
      <xdr:spPr>
        <a:xfrm>
          <a:off x="8572500" y="5295900"/>
          <a:ext cx="257175" cy="2286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180975</xdr:colOff>
      <xdr:row>1</xdr:row>
      <xdr:rowOff>95250</xdr:rowOff>
    </xdr:from>
    <xdr:to>
      <xdr:col>20</xdr:col>
      <xdr:colOff>438150</xdr:colOff>
      <xdr:row>2</xdr:row>
      <xdr:rowOff>123825</xdr:rowOff>
    </xdr:to>
    <xdr:sp macro="" textlink="">
      <xdr:nvSpPr>
        <xdr:cNvPr id="11" name="Oval 10"/>
        <xdr:cNvSpPr/>
      </xdr:nvSpPr>
      <xdr:spPr>
        <a:xfrm>
          <a:off x="8724900" y="285750"/>
          <a:ext cx="257175" cy="228600"/>
        </a:xfrm>
        <a:prstGeom prst="ellipse">
          <a:avLst/>
        </a:prstGeom>
        <a:solidFill>
          <a:srgbClr val="7030A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342900</xdr:colOff>
      <xdr:row>25</xdr:row>
      <xdr:rowOff>38100</xdr:rowOff>
    </xdr:from>
    <xdr:to>
      <xdr:col>16</xdr:col>
      <xdr:colOff>600075</xdr:colOff>
      <xdr:row>26</xdr:row>
      <xdr:rowOff>85725</xdr:rowOff>
    </xdr:to>
    <xdr:sp macro="" textlink="">
      <xdr:nvSpPr>
        <xdr:cNvPr id="12" name="Oval 11"/>
        <xdr:cNvSpPr/>
      </xdr:nvSpPr>
      <xdr:spPr>
        <a:xfrm>
          <a:off x="6448425" y="4886325"/>
          <a:ext cx="257175" cy="238125"/>
        </a:xfrm>
        <a:prstGeom prst="ellipse">
          <a:avLst/>
        </a:prstGeom>
        <a:solidFill>
          <a:srgbClr val="7030A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190500</xdr:colOff>
      <xdr:row>13</xdr:row>
      <xdr:rowOff>133350</xdr:rowOff>
    </xdr:from>
    <xdr:to>
      <xdr:col>18</xdr:col>
      <xdr:colOff>447675</xdr:colOff>
      <xdr:row>14</xdr:row>
      <xdr:rowOff>171450</xdr:rowOff>
    </xdr:to>
    <xdr:sp macro="" textlink="">
      <xdr:nvSpPr>
        <xdr:cNvPr id="13" name="Oval 12"/>
        <xdr:cNvSpPr/>
      </xdr:nvSpPr>
      <xdr:spPr>
        <a:xfrm>
          <a:off x="7515225" y="2657475"/>
          <a:ext cx="257175" cy="228600"/>
        </a:xfrm>
        <a:prstGeom prst="ellipse">
          <a:avLst/>
        </a:prstGeom>
        <a:solidFill>
          <a:srgbClr val="FFFF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6" width="9.140625" style="2"/>
    <col min="7" max="7" width="9.28515625" style="2" customWidth="1"/>
    <col min="8" max="13" width="9.140625" style="2" hidden="1" customWidth="1"/>
    <col min="14" max="16384" width="9.140625" style="2"/>
  </cols>
  <sheetData>
    <row r="2" spans="2:13" ht="15.75" x14ac:dyDescent="0.25">
      <c r="D2" s="4" t="s">
        <v>9</v>
      </c>
    </row>
    <row r="4" spans="2:13" s="1" customFormat="1" x14ac:dyDescent="0.25">
      <c r="D4" s="1" t="s">
        <v>0</v>
      </c>
      <c r="H4" s="2" t="s">
        <v>1</v>
      </c>
      <c r="I4" s="2">
        <f>Y_1*(Z_2-Z_3)+Y_2*(Z_3-Z_1)+Y_3*(Z_1-Z_2)</f>
        <v>0</v>
      </c>
      <c r="J4" s="2"/>
    </row>
    <row r="5" spans="2:13" ht="15.75" thickBot="1" x14ac:dyDescent="0.3">
      <c r="C5" s="2" t="s">
        <v>4</v>
      </c>
      <c r="D5" s="2" t="s">
        <v>5</v>
      </c>
      <c r="E5" s="2" t="s">
        <v>6</v>
      </c>
      <c r="H5" s="2" t="s">
        <v>2</v>
      </c>
      <c r="I5" s="2">
        <f>Z_1*(X_2-X_3)+Z_2*(X_3-X_1)+Z_3*(X_1-X_2)</f>
        <v>0</v>
      </c>
    </row>
    <row r="6" spans="2:13" x14ac:dyDescent="0.25">
      <c r="B6" s="2" t="s">
        <v>1</v>
      </c>
      <c r="C6" s="8"/>
      <c r="D6" s="9"/>
      <c r="E6" s="10"/>
      <c r="H6" s="2" t="s">
        <v>3</v>
      </c>
      <c r="I6" s="2">
        <f>X_1*(Y_2-Y_3)+X_2*(Y_3-Y_1)+X_3*(Y_1-Y_2)</f>
        <v>0</v>
      </c>
      <c r="K6" s="2">
        <f>IF(X_1&lt;&gt;"",1,0)</f>
        <v>0</v>
      </c>
      <c r="L6" s="2">
        <f>IF(Y_1&lt;&gt;"",1,0)</f>
        <v>0</v>
      </c>
      <c r="M6" s="2">
        <f>IF(Z_1&lt;&gt;"",1,0)</f>
        <v>0</v>
      </c>
    </row>
    <row r="7" spans="2:13" x14ac:dyDescent="0.25">
      <c r="B7" s="2" t="s">
        <v>2</v>
      </c>
      <c r="C7" s="11"/>
      <c r="D7" s="12"/>
      <c r="E7" s="13"/>
      <c r="H7" s="2" t="str">
        <f>"-D"</f>
        <v>-D</v>
      </c>
      <c r="I7" s="2">
        <f>X_1*((Y_2*Z_3)-(Y_3*Z_2))+X_2*((Y_3*Z_1)-(Y_1*Z_3))+X_3*((Y_1*Z_2)-(Y_2*Z_1))</f>
        <v>0</v>
      </c>
      <c r="K7" s="2">
        <f>IF(X_2&lt;&gt;"",1,0)</f>
        <v>0</v>
      </c>
      <c r="L7" s="2">
        <f>IF(Y_2&lt;&gt;"",1,0)</f>
        <v>0</v>
      </c>
      <c r="M7" s="2">
        <f>IF(Z_2&lt;&gt;"",1,0)</f>
        <v>0</v>
      </c>
    </row>
    <row r="8" spans="2:13" ht="15.75" thickBot="1" x14ac:dyDescent="0.3">
      <c r="B8" s="2" t="s">
        <v>3</v>
      </c>
      <c r="C8" s="14"/>
      <c r="D8" s="15"/>
      <c r="E8" s="16"/>
      <c r="H8" s="2" t="s">
        <v>11</v>
      </c>
      <c r="I8" s="2">
        <f>(-1)*I7</f>
        <v>0</v>
      </c>
      <c r="K8" s="2">
        <f>IF(X_3&lt;&gt;"",1,0)</f>
        <v>0</v>
      </c>
      <c r="L8" s="2">
        <f>IF(Y_3&lt;&gt;"",1,0)</f>
        <v>0</v>
      </c>
      <c r="M8" s="2">
        <f>IF(Z_3&lt;&gt;"",1,0)</f>
        <v>0</v>
      </c>
    </row>
    <row r="9" spans="2:13" x14ac:dyDescent="0.25">
      <c r="C9" s="5"/>
      <c r="D9" s="5"/>
      <c r="E9" s="5"/>
    </row>
    <row r="10" spans="2:13" x14ac:dyDescent="0.25">
      <c r="C10" s="5"/>
      <c r="D10" s="6" t="s">
        <v>7</v>
      </c>
      <c r="E10" s="5"/>
    </row>
    <row r="11" spans="2:13" ht="15.75" thickBot="1" x14ac:dyDescent="0.3">
      <c r="C11" s="5" t="s">
        <v>4</v>
      </c>
      <c r="D11" s="5" t="s">
        <v>5</v>
      </c>
      <c r="E11" s="5" t="s">
        <v>6</v>
      </c>
    </row>
    <row r="12" spans="2:13" x14ac:dyDescent="0.25">
      <c r="B12" s="2">
        <v>1</v>
      </c>
      <c r="C12" s="8"/>
      <c r="D12" s="9"/>
      <c r="E12" s="10"/>
      <c r="H12" s="2" t="str">
        <f>"-t"</f>
        <v>-t</v>
      </c>
      <c r="I12" s="2" t="e">
        <f>((AA*E_1)+(BB*N_1)+(CC*H_1)+DD)/((AA*(E_2-E_1))+(BB*(N_2-N_1))+(CC*(H_2-H_1)))</f>
        <v>#DIV/0!</v>
      </c>
      <c r="K12" s="2">
        <f>IF(E_1&lt;&gt;"",1,0)</f>
        <v>0</v>
      </c>
      <c r="L12" s="2">
        <f>IF(N_1&lt;&gt;"",1,0)</f>
        <v>0</v>
      </c>
      <c r="M12" s="2">
        <f>IF(H_1&lt;&gt;"",1,0)</f>
        <v>0</v>
      </c>
    </row>
    <row r="13" spans="2:13" ht="15.75" thickBot="1" x14ac:dyDescent="0.3">
      <c r="B13" s="2">
        <v>2</v>
      </c>
      <c r="C13" s="14"/>
      <c r="D13" s="15"/>
      <c r="E13" s="16"/>
      <c r="H13" s="2" t="s">
        <v>12</v>
      </c>
      <c r="I13" s="2" t="e">
        <f>(-1)*MT</f>
        <v>#DIV/0!</v>
      </c>
      <c r="K13" s="2">
        <f>IF(E_2&lt;&gt;"",1,0)</f>
        <v>0</v>
      </c>
      <c r="L13" s="2">
        <f>IF(N_2&lt;&gt;"",1,0)</f>
        <v>0</v>
      </c>
      <c r="M13" s="2">
        <f>IF(H_2&lt;&gt;"",1,0)</f>
        <v>0</v>
      </c>
    </row>
    <row r="14" spans="2:13" x14ac:dyDescent="0.25">
      <c r="C14" s="5"/>
      <c r="D14" s="5"/>
      <c r="E14" s="5"/>
    </row>
    <row r="15" spans="2:13" x14ac:dyDescent="0.25">
      <c r="C15" s="5"/>
      <c r="D15" s="6" t="s">
        <v>10</v>
      </c>
      <c r="E15" s="5"/>
    </row>
    <row r="16" spans="2:13" ht="15.75" thickBot="1" x14ac:dyDescent="0.3">
      <c r="C16" s="5" t="s">
        <v>4</v>
      </c>
      <c r="D16" s="5" t="s">
        <v>5</v>
      </c>
      <c r="E16" s="5" t="s">
        <v>6</v>
      </c>
      <c r="H16" s="2" t="s">
        <v>4</v>
      </c>
      <c r="I16" s="2" t="str">
        <f>IF(KK=15,E_1+(TT*(E_2-E_1)),"")</f>
        <v/>
      </c>
      <c r="K16" s="2">
        <f>SUM(K6:M13)</f>
        <v>0</v>
      </c>
    </row>
    <row r="17" spans="2:9" ht="15.75" thickBot="1" x14ac:dyDescent="0.3">
      <c r="B17" s="2" t="s">
        <v>8</v>
      </c>
      <c r="C17" s="34" t="str">
        <f>I16</f>
        <v/>
      </c>
      <c r="D17" s="35" t="str">
        <f>I17</f>
        <v/>
      </c>
      <c r="E17" s="36" t="str">
        <f>I18</f>
        <v/>
      </c>
      <c r="H17" s="2" t="s">
        <v>5</v>
      </c>
      <c r="I17" s="2" t="str">
        <f>IF(KK=15,N_1+(TT*(N_2-N_1)),"")</f>
        <v/>
      </c>
    </row>
    <row r="18" spans="2:9" x14ac:dyDescent="0.25">
      <c r="H18" s="2" t="s">
        <v>6</v>
      </c>
      <c r="I18" s="2" t="str">
        <f>IF(KK=15,H_1+(TT*(H_2-H_1)),"")</f>
        <v/>
      </c>
    </row>
    <row r="20" spans="2:9" x14ac:dyDescent="0.25">
      <c r="D20" s="3" t="s">
        <v>20</v>
      </c>
    </row>
    <row r="21" spans="2:9" x14ac:dyDescent="0.25">
      <c r="D21" s="7" t="s">
        <v>13</v>
      </c>
    </row>
  </sheetData>
  <sheetProtection password="C1BD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0"/>
  <sheetViews>
    <sheetView showGridLines="0" showRowColHeaders="0" workbookViewId="0">
      <selection activeCell="AH29" sqref="AH29"/>
    </sheetView>
  </sheetViews>
  <sheetFormatPr defaultRowHeight="15" x14ac:dyDescent="0.25"/>
  <cols>
    <col min="1" max="6" width="9.140625" style="2"/>
    <col min="7" max="7" width="9.28515625" style="2" customWidth="1"/>
    <col min="8" max="13" width="9.140625" style="2" hidden="1" customWidth="1"/>
    <col min="14" max="16384" width="9.140625" style="2"/>
  </cols>
  <sheetData>
    <row r="2" spans="2:24" ht="15.75" x14ac:dyDescent="0.25">
      <c r="D2" s="4" t="s">
        <v>9</v>
      </c>
      <c r="R2" s="22" t="s">
        <v>1</v>
      </c>
      <c r="U2" s="22">
        <v>1</v>
      </c>
    </row>
    <row r="4" spans="2:24" s="1" customFormat="1" x14ac:dyDescent="0.25">
      <c r="D4" s="1" t="s">
        <v>0</v>
      </c>
      <c r="H4" s="2" t="s">
        <v>1</v>
      </c>
      <c r="I4" s="2">
        <f>Y_1*(Z_2-Z_3)+Y_2*(Z_3-Z_1)+Y_3*(Z_1-Z_2)</f>
        <v>-2.681580600000002</v>
      </c>
      <c r="J4" s="2"/>
    </row>
    <row r="5" spans="2:24" ht="15.75" thickBot="1" x14ac:dyDescent="0.3">
      <c r="C5" s="2" t="s">
        <v>4</v>
      </c>
      <c r="D5" s="2" t="s">
        <v>5</v>
      </c>
      <c r="E5" s="2" t="s">
        <v>6</v>
      </c>
      <c r="H5" s="2" t="s">
        <v>2</v>
      </c>
      <c r="I5" s="2">
        <f>Z_1*(X_2-X_3)+Z_2*(X_3-X_1)+Z_3*(X_1-X_2)</f>
        <v>-4.4903285400000001</v>
      </c>
      <c r="V5" s="20" t="s">
        <v>15</v>
      </c>
      <c r="W5" s="21" t="s">
        <v>18</v>
      </c>
      <c r="X5" s="20"/>
    </row>
    <row r="6" spans="2:24" x14ac:dyDescent="0.25">
      <c r="B6" s="2" t="s">
        <v>1</v>
      </c>
      <c r="C6" s="23">
        <v>12.436</v>
      </c>
      <c r="D6" s="24">
        <v>16.341000000000001</v>
      </c>
      <c r="E6" s="25">
        <v>2.387</v>
      </c>
      <c r="H6" s="2" t="s">
        <v>3</v>
      </c>
      <c r="I6" s="2">
        <f>X_1*(Y_2-Y_3)+X_2*(Y_3-Y_1)+X_3*(Y_1-Y_2)</f>
        <v>6.8860382999999992</v>
      </c>
      <c r="K6" s="2">
        <f>IF(X_1&lt;&gt;"",1,0)</f>
        <v>1</v>
      </c>
      <c r="L6" s="2">
        <f>IF(Y_1&lt;&gt;"",1,0)</f>
        <v>1</v>
      </c>
      <c r="M6" s="2">
        <f>IF(Z_1&lt;&gt;"",1,0)</f>
        <v>1</v>
      </c>
      <c r="V6" s="20"/>
      <c r="W6" s="21" t="s">
        <v>16</v>
      </c>
      <c r="X6" s="20"/>
    </row>
    <row r="7" spans="2:24" x14ac:dyDescent="0.25">
      <c r="B7" s="2" t="s">
        <v>2</v>
      </c>
      <c r="C7" s="26">
        <v>15.234</v>
      </c>
      <c r="D7" s="27">
        <v>15.98</v>
      </c>
      <c r="E7" s="28">
        <v>3.2412000000000001</v>
      </c>
      <c r="H7" s="2" t="str">
        <f>"-D"</f>
        <v>-D</v>
      </c>
      <c r="I7" s="2">
        <f>X_1*((Y_2*Z_3)-(Y_3*Z_2))+X_2*((Y_3*Z_1)-(Y_1*Z_3))+X_3*((Y_1*Z_2)-(Y_2*Z_1))</f>
        <v>-90.287621591640175</v>
      </c>
      <c r="K7" s="2">
        <f>IF(X_2&lt;&gt;"",1,0)</f>
        <v>1</v>
      </c>
      <c r="L7" s="2">
        <f>IF(Y_2&lt;&gt;"",1,0)</f>
        <v>1</v>
      </c>
      <c r="M7" s="2">
        <f>IF(Z_2&lt;&gt;"",1,0)</f>
        <v>1</v>
      </c>
      <c r="V7" s="20"/>
      <c r="W7" s="21" t="s">
        <v>19</v>
      </c>
      <c r="X7" s="20"/>
    </row>
    <row r="8" spans="2:24" ht="15.75" thickBot="1" x14ac:dyDescent="0.3">
      <c r="B8" s="2" t="s">
        <v>3</v>
      </c>
      <c r="C8" s="29">
        <v>13.622299999999999</v>
      </c>
      <c r="D8" s="30">
        <v>18.649000000000001</v>
      </c>
      <c r="E8" s="31">
        <v>4.3540000000000001</v>
      </c>
      <c r="H8" s="2" t="s">
        <v>11</v>
      </c>
      <c r="I8" s="2">
        <f>(-1)*I7</f>
        <v>90.287621591640175</v>
      </c>
      <c r="K8" s="2">
        <f>IF(X_3&lt;&gt;"",1,0)</f>
        <v>1</v>
      </c>
      <c r="L8" s="2">
        <f>IF(Y_3&lt;&gt;"",1,0)</f>
        <v>1</v>
      </c>
      <c r="M8" s="2">
        <f>IF(Z_3&lt;&gt;"",1,0)</f>
        <v>1</v>
      </c>
      <c r="V8" s="20"/>
      <c r="W8" s="21" t="s">
        <v>17</v>
      </c>
      <c r="X8" s="20"/>
    </row>
    <row r="9" spans="2:24" x14ac:dyDescent="0.25">
      <c r="C9" s="32"/>
      <c r="D9" s="32"/>
      <c r="E9" s="32"/>
    </row>
    <row r="10" spans="2:24" x14ac:dyDescent="0.25">
      <c r="C10" s="32"/>
      <c r="D10" s="33" t="s">
        <v>7</v>
      </c>
      <c r="E10" s="32"/>
    </row>
    <row r="11" spans="2:24" ht="15.75" thickBot="1" x14ac:dyDescent="0.3">
      <c r="C11" s="32" t="s">
        <v>4</v>
      </c>
      <c r="D11" s="32" t="s">
        <v>5</v>
      </c>
      <c r="E11" s="32" t="s">
        <v>6</v>
      </c>
    </row>
    <row r="12" spans="2:24" ht="15.75" x14ac:dyDescent="0.25">
      <c r="B12" s="2">
        <v>1</v>
      </c>
      <c r="C12" s="23">
        <v>17.658000000000001</v>
      </c>
      <c r="D12" s="24">
        <v>15.558</v>
      </c>
      <c r="E12" s="25">
        <v>8.5340000000000007</v>
      </c>
      <c r="H12" s="2" t="str">
        <f>"-t"</f>
        <v>-t</v>
      </c>
      <c r="I12" s="2">
        <f>((AA*E_1)+(BB*N_1)+(CC*H_1)+DD)/((AA*(E_2-E_1))+(BB*(N_2-N_1))+(CC*(H_2-H_1)))</f>
        <v>-1.3354996161825914</v>
      </c>
      <c r="K12" s="2">
        <f>IF(E_1&lt;&gt;"",1,0)</f>
        <v>1</v>
      </c>
      <c r="L12" s="2">
        <f>IF(N_1&lt;&gt;"",1,0)</f>
        <v>1</v>
      </c>
      <c r="M12" s="2">
        <f>IF(H_1&lt;&gt;"",1,0)</f>
        <v>1</v>
      </c>
      <c r="X12" s="22"/>
    </row>
    <row r="13" spans="2:24" ht="16.5" thickBot="1" x14ac:dyDescent="0.3">
      <c r="B13" s="2">
        <v>2</v>
      </c>
      <c r="C13" s="29">
        <v>17.698</v>
      </c>
      <c r="D13" s="30">
        <v>16.234000000000002</v>
      </c>
      <c r="E13" s="31">
        <v>5.5279999999999996</v>
      </c>
      <c r="H13" s="2" t="s">
        <v>12</v>
      </c>
      <c r="I13" s="2">
        <f>(-1)*MT</f>
        <v>1.3354996161825914</v>
      </c>
      <c r="K13" s="2">
        <f>IF(E_2&lt;&gt;"",1,0)</f>
        <v>1</v>
      </c>
      <c r="L13" s="2">
        <f>IF(N_2&lt;&gt;"",1,0)</f>
        <v>1</v>
      </c>
      <c r="M13" s="2">
        <f>IF(H_2&lt;&gt;"",1,0)</f>
        <v>1</v>
      </c>
      <c r="N13" s="22" t="s">
        <v>2</v>
      </c>
    </row>
    <row r="14" spans="2:24" x14ac:dyDescent="0.25">
      <c r="C14" s="5"/>
      <c r="D14" s="5"/>
      <c r="E14" s="5"/>
    </row>
    <row r="15" spans="2:24" x14ac:dyDescent="0.25">
      <c r="C15" s="5"/>
      <c r="D15" s="6" t="s">
        <v>10</v>
      </c>
      <c r="E15" s="5"/>
    </row>
    <row r="16" spans="2:24" ht="15.75" thickBot="1" x14ac:dyDescent="0.3">
      <c r="C16" s="5" t="s">
        <v>4</v>
      </c>
      <c r="D16" s="5" t="s">
        <v>5</v>
      </c>
      <c r="E16" s="5" t="s">
        <v>6</v>
      </c>
      <c r="H16" s="2" t="s">
        <v>4</v>
      </c>
      <c r="I16" s="2">
        <f>IF(KK=15,E_1+(TT*(E_2-E_1)),"")</f>
        <v>17.711419984647303</v>
      </c>
      <c r="K16" s="2">
        <f>SUM(K6:M13)</f>
        <v>15</v>
      </c>
    </row>
    <row r="17" spans="2:21" ht="15.75" thickBot="1" x14ac:dyDescent="0.3">
      <c r="B17" s="2" t="s">
        <v>8</v>
      </c>
      <c r="C17" s="17">
        <f>I16</f>
        <v>17.711419984647303</v>
      </c>
      <c r="D17" s="18">
        <f>I17</f>
        <v>16.460797740539434</v>
      </c>
      <c r="E17" s="19">
        <f>I18</f>
        <v>4.5194881537551295</v>
      </c>
      <c r="H17" s="2" t="s">
        <v>5</v>
      </c>
      <c r="I17" s="2">
        <f>IF(KK=15,N_1+(TT*(N_2-N_1)),"")</f>
        <v>16.460797740539434</v>
      </c>
    </row>
    <row r="18" spans="2:21" x14ac:dyDescent="0.25">
      <c r="H18" s="2" t="s">
        <v>6</v>
      </c>
      <c r="I18" s="2">
        <f>IF(KK=15,H_1+(TT*(H_2-H_1)),"")</f>
        <v>4.5194881537551295</v>
      </c>
    </row>
    <row r="20" spans="2:21" x14ac:dyDescent="0.25">
      <c r="D20" s="3" t="s">
        <v>14</v>
      </c>
    </row>
    <row r="21" spans="2:21" x14ac:dyDescent="0.25">
      <c r="D21" s="7" t="s">
        <v>13</v>
      </c>
    </row>
    <row r="27" spans="2:21" ht="15.75" x14ac:dyDescent="0.25">
      <c r="R27" s="22">
        <v>2</v>
      </c>
    </row>
    <row r="30" spans="2:21" ht="15.75" x14ac:dyDescent="0.25">
      <c r="U30" s="22" t="s">
        <v>3</v>
      </c>
    </row>
  </sheetData>
  <sheetProtection password="C1BD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46</vt:i4>
      </vt:variant>
    </vt:vector>
  </HeadingPairs>
  <TitlesOfParts>
    <vt:vector size="48" baseType="lpstr">
      <vt:lpstr>Line2Plane</vt:lpstr>
      <vt:lpstr>Example</vt:lpstr>
      <vt:lpstr>Example!AA</vt:lpstr>
      <vt:lpstr>AA</vt:lpstr>
      <vt:lpstr>Example!BB</vt:lpstr>
      <vt:lpstr>BB</vt:lpstr>
      <vt:lpstr>Example!CC</vt:lpstr>
      <vt:lpstr>CC</vt:lpstr>
      <vt:lpstr>Example!DD</vt:lpstr>
      <vt:lpstr>DD</vt:lpstr>
      <vt:lpstr>Example!E_1</vt:lpstr>
      <vt:lpstr>E_1</vt:lpstr>
      <vt:lpstr>Example!E_2</vt:lpstr>
      <vt:lpstr>E_2</vt:lpstr>
      <vt:lpstr>Example!H_1</vt:lpstr>
      <vt:lpstr>H_1</vt:lpstr>
      <vt:lpstr>Example!H_2</vt:lpstr>
      <vt:lpstr>H_2</vt:lpstr>
      <vt:lpstr>Example!KK</vt:lpstr>
      <vt:lpstr>KK</vt:lpstr>
      <vt:lpstr>Example!MD</vt:lpstr>
      <vt:lpstr>MD</vt:lpstr>
      <vt:lpstr>Example!MT</vt:lpstr>
      <vt:lpstr>MT</vt:lpstr>
      <vt:lpstr>Example!N_1</vt:lpstr>
      <vt:lpstr>N_1</vt:lpstr>
      <vt:lpstr>Example!N_2</vt:lpstr>
      <vt:lpstr>N_2</vt:lpstr>
      <vt:lpstr>Example!TT</vt:lpstr>
      <vt:lpstr>TT</vt:lpstr>
      <vt:lpstr>Example!X_1</vt:lpstr>
      <vt:lpstr>X_1</vt:lpstr>
      <vt:lpstr>Example!X_2</vt:lpstr>
      <vt:lpstr>X_2</vt:lpstr>
      <vt:lpstr>Example!X_3</vt:lpstr>
      <vt:lpstr>X_3</vt:lpstr>
      <vt:lpstr>Example!Y_1</vt:lpstr>
      <vt:lpstr>Y_1</vt:lpstr>
      <vt:lpstr>Example!Y_2</vt:lpstr>
      <vt:lpstr>Y_2</vt:lpstr>
      <vt:lpstr>Example!Y_3</vt:lpstr>
      <vt:lpstr>Y_3</vt:lpstr>
      <vt:lpstr>Example!Z_1</vt:lpstr>
      <vt:lpstr>Z_1</vt:lpstr>
      <vt:lpstr>Example!Z_2</vt:lpstr>
      <vt:lpstr>Z_2</vt:lpstr>
      <vt:lpstr>Example!Z_3</vt:lpstr>
      <vt:lpstr>Z_3</vt:lpstr>
    </vt:vector>
  </TitlesOfParts>
  <Company>Costain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Adams</dc:creator>
  <cp:lastModifiedBy>Mark Adams</cp:lastModifiedBy>
  <dcterms:created xsi:type="dcterms:W3CDTF">2014-09-26T12:10:14Z</dcterms:created>
  <dcterms:modified xsi:type="dcterms:W3CDTF">2015-04-30T16:20:30Z</dcterms:modified>
</cp:coreProperties>
</file>